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user\Desktop\2022년 1차 추경 예산\예산\"/>
    </mc:Choice>
  </mc:AlternateContent>
  <xr:revisionPtr revIDLastSave="0" documentId="13_ncr:1_{072A73B2-4407-44F0-9262-24E01CEA5680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표지" sheetId="1" r:id="rId1"/>
    <sheet name="예산총칙" sheetId="2" r:id="rId2"/>
    <sheet name="추경예산총괄" sheetId="3" r:id="rId3"/>
    <sheet name="세입예산" sheetId="4" r:id="rId4"/>
    <sheet name="세출예산" sheetId="5" r:id="rId5"/>
    <sheet name="예산증감내용" sheetId="6" r:id="rId6"/>
  </sheets>
  <definedNames>
    <definedName name="_xlnm.Consolidate_Area" localSheetId="3">세입예산!$A$1:$P$20</definedName>
    <definedName name="_xlnm.Consolidate_Area" localSheetId="4">세출예산!$A$1:$P$21</definedName>
    <definedName name="_xlnm.Consolidate_Area" localSheetId="5">예산증감내용!$A$1:$E$17</definedName>
    <definedName name="_xlnm.Consolidate_Area" localSheetId="2">추경예산총괄!$A$1:$E$18</definedName>
    <definedName name="_xlnm.Consolidate_Area" localSheetId="0">표지!$A$1:$A$12</definedName>
    <definedName name="_xlnm.Consolidate_Area">#REF!</definedName>
    <definedName name="_xlnm.Print_Area" localSheetId="3">세입예산!$A$1:$Q$19</definedName>
    <definedName name="_xlnm.Print_Area" localSheetId="4">세출예산!$A$1:$Q$21</definedName>
    <definedName name="_xlnm.Print_Area" localSheetId="5">예산증감내용!$A$1:$E$17</definedName>
    <definedName name="_xlnm.Print_Area" localSheetId="0">표지!$A$1:$A$9</definedName>
  </definedNames>
  <calcPr calcId="181029"/>
</workbook>
</file>

<file path=xl/calcChain.xml><?xml version="1.0" encoding="utf-8"?>
<calcChain xmlns="http://schemas.openxmlformats.org/spreadsheetml/2006/main">
  <c r="I20" i="5" l="1"/>
  <c r="D7" i="4"/>
  <c r="D15" i="4"/>
  <c r="C14" i="6" l="1"/>
  <c r="C16" i="6"/>
  <c r="D12" i="4" l="1"/>
  <c r="D11" i="4" s="1"/>
  <c r="Q13" i="4"/>
  <c r="E13" i="4" s="1"/>
  <c r="Q10" i="4"/>
  <c r="F13" i="4" l="1"/>
  <c r="E12" i="4"/>
  <c r="E11" i="4" l="1"/>
  <c r="F11" i="4" s="1"/>
  <c r="F12" i="4"/>
  <c r="D7" i="3"/>
  <c r="C7" i="6" l="1"/>
  <c r="C7" i="3" l="1"/>
  <c r="E7" i="3" s="1"/>
  <c r="E16" i="4"/>
  <c r="Q16" i="4"/>
  <c r="Q8" i="5"/>
  <c r="E15" i="4" l="1"/>
  <c r="Q19" i="4"/>
  <c r="D18" i="5"/>
  <c r="D7" i="5"/>
  <c r="D6" i="5" s="1"/>
  <c r="D18" i="4"/>
  <c r="D17" i="4" s="1"/>
  <c r="D14" i="4"/>
  <c r="Q16" i="5" l="1"/>
  <c r="D17" i="5" l="1"/>
  <c r="D11" i="5"/>
  <c r="D10" i="5" s="1"/>
  <c r="D6" i="4"/>
  <c r="D5" i="4" s="1"/>
  <c r="Q20" i="5"/>
  <c r="Q19" i="5"/>
  <c r="E19" i="5"/>
  <c r="Q15" i="5"/>
  <c r="Q13" i="5"/>
  <c r="Q9" i="5"/>
  <c r="E9" i="5" s="1"/>
  <c r="E8" i="5"/>
  <c r="E19" i="4"/>
  <c r="Q9" i="4"/>
  <c r="C15" i="3"/>
  <c r="C9" i="3"/>
  <c r="C8" i="3"/>
  <c r="Q12" i="5" l="1"/>
  <c r="E12" i="5" s="1"/>
  <c r="Q8" i="4"/>
  <c r="E8" i="4" s="1"/>
  <c r="E7" i="4" s="1"/>
  <c r="F7" i="4" s="1"/>
  <c r="C16" i="3"/>
  <c r="C17" i="3"/>
  <c r="E20" i="5"/>
  <c r="Q18" i="5"/>
  <c r="E18" i="5" s="1"/>
  <c r="E17" i="5" s="1"/>
  <c r="C6" i="3"/>
  <c r="C5" i="3" s="1"/>
  <c r="Q14" i="5"/>
  <c r="E14" i="5" s="1"/>
  <c r="D16" i="6" s="1"/>
  <c r="F19" i="5"/>
  <c r="D5" i="5"/>
  <c r="G19" i="4"/>
  <c r="F19" i="4"/>
  <c r="E18" i="4"/>
  <c r="G18" i="4" s="1"/>
  <c r="F16" i="4"/>
  <c r="F9" i="5"/>
  <c r="F8" i="5"/>
  <c r="E7" i="5"/>
  <c r="D14" i="6" l="1"/>
  <c r="F12" i="5"/>
  <c r="E14" i="6" s="1"/>
  <c r="D7" i="6"/>
  <c r="E7" i="6" s="1"/>
  <c r="G7" i="4"/>
  <c r="C14" i="3"/>
  <c r="F8" i="4"/>
  <c r="G8" i="4"/>
  <c r="G20" i="5"/>
  <c r="F20" i="5"/>
  <c r="G18" i="5"/>
  <c r="F18" i="5"/>
  <c r="D17" i="3"/>
  <c r="E17" i="3" s="1"/>
  <c r="G17" i="5"/>
  <c r="F14" i="5"/>
  <c r="E16" i="6" s="1"/>
  <c r="G14" i="5"/>
  <c r="E11" i="5"/>
  <c r="D16" i="3" s="1"/>
  <c r="F17" i="5"/>
  <c r="F18" i="4"/>
  <c r="G12" i="5"/>
  <c r="E17" i="4"/>
  <c r="F15" i="4"/>
  <c r="E14" i="4"/>
  <c r="F7" i="5"/>
  <c r="E6" i="5"/>
  <c r="D15" i="3"/>
  <c r="E6" i="4" l="1"/>
  <c r="F6" i="4" s="1"/>
  <c r="E10" i="5"/>
  <c r="G10" i="5" s="1"/>
  <c r="F11" i="5"/>
  <c r="G17" i="4"/>
  <c r="G11" i="5"/>
  <c r="D9" i="3"/>
  <c r="F17" i="4"/>
  <c r="E16" i="3"/>
  <c r="E15" i="3"/>
  <c r="D14" i="3"/>
  <c r="E14" i="3" s="1"/>
  <c r="D8" i="3"/>
  <c r="E8" i="3" s="1"/>
  <c r="F14" i="4"/>
  <c r="F6" i="5"/>
  <c r="F5" i="4" l="1"/>
  <c r="D6" i="3"/>
  <c r="E5" i="4"/>
  <c r="G5" i="4" s="1"/>
  <c r="G6" i="4"/>
  <c r="E5" i="5"/>
  <c r="F10" i="5"/>
  <c r="E9" i="3"/>
  <c r="S10" i="5" l="1"/>
  <c r="E6" i="3"/>
  <c r="D5" i="3"/>
  <c r="E5" i="3" s="1"/>
  <c r="F5" i="5"/>
  <c r="G5" i="5"/>
</calcChain>
</file>

<file path=xl/sharedStrings.xml><?xml version="1.0" encoding="utf-8"?>
<sst xmlns="http://schemas.openxmlformats.org/spreadsheetml/2006/main" count="185" uniqueCount="101">
  <si>
    <t>잡       수      입</t>
  </si>
  <si>
    <t>예비비및기타</t>
  </si>
  <si>
    <t xml:space="preserve">제세공과금 </t>
  </si>
  <si>
    <t>경상보조금수입</t>
  </si>
  <si>
    <t>도시락보조금</t>
  </si>
  <si>
    <t>산출근거</t>
  </si>
  <si>
    <t>전년도 이월금</t>
  </si>
  <si>
    <t>제세공과금</t>
  </si>
  <si>
    <t>보조금수입</t>
  </si>
  <si>
    <t>잡      수      입</t>
  </si>
  <si>
    <t>밑반찬지원서비스(보조금)</t>
  </si>
  <si>
    <t>사회복지법인 무일복지재단</t>
  </si>
  <si>
    <t xml:space="preserve"> 예산 증감사항 및 주요내용</t>
  </si>
  <si>
    <t>도시락지원서비스(보조금)</t>
  </si>
  <si>
    <t>이      월      금</t>
  </si>
  <si>
    <t>(단위 : 원)</t>
  </si>
  <si>
    <t>총        계</t>
  </si>
  <si>
    <t>수용비 및 수수료</t>
  </si>
  <si>
    <t>총       계</t>
  </si>
  <si>
    <t xml:space="preserve"> 예  산  총  칙</t>
  </si>
  <si>
    <t>○ 세입의 주요내용</t>
  </si>
  <si>
    <t>예비비 및 기타</t>
  </si>
  <si>
    <t>일상생활지원사업비</t>
  </si>
  <si>
    <t>기타예금이자수입</t>
  </si>
  <si>
    <t>도시락지원서비스</t>
  </si>
  <si>
    <t>반환금(예금이자수입)</t>
  </si>
  <si>
    <t>증 감(B-A)</t>
  </si>
  <si>
    <t>밑반찬지원서비스</t>
  </si>
  <si>
    <t>세                  입</t>
  </si>
  <si>
    <t xml:space="preserve">                (단위: 원)</t>
  </si>
  <si>
    <t>세                    출</t>
  </si>
  <si>
    <t>총계</t>
  </si>
  <si>
    <t xml:space="preserve">원 </t>
  </si>
  <si>
    <t>항</t>
  </si>
  <si>
    <t>관</t>
  </si>
  <si>
    <t xml:space="preserve">관 </t>
  </si>
  <si>
    <t>사업비</t>
  </si>
  <si>
    <t>과목</t>
  </si>
  <si>
    <t>일</t>
  </si>
  <si>
    <t>증감율</t>
  </si>
  <si>
    <t>액수</t>
  </si>
  <si>
    <t>예비비</t>
  </si>
  <si>
    <t>반환금</t>
  </si>
  <si>
    <t>잡수입</t>
  </si>
  <si>
    <t>×</t>
  </si>
  <si>
    <t>%</t>
  </si>
  <si>
    <t>명</t>
  </si>
  <si>
    <t>이월금</t>
  </si>
  <si>
    <t>운영비</t>
  </si>
  <si>
    <t>회</t>
  </si>
  <si>
    <t>목</t>
  </si>
  <si>
    <t xml:space="preserve">항 </t>
  </si>
  <si>
    <t>원</t>
  </si>
  <si>
    <t>주</t>
  </si>
  <si>
    <t>사무비</t>
  </si>
  <si>
    <t>운영비</t>
    <phoneticPr fontId="20" type="noConversion"/>
  </si>
  <si>
    <t>○ 세출의 주요내용</t>
    <phoneticPr fontId="20" type="noConversion"/>
  </si>
  <si>
    <t>반환금</t>
    <phoneticPr fontId="20" type="noConversion"/>
  </si>
  <si>
    <t>원</t>
    <phoneticPr fontId="20" type="noConversion"/>
  </si>
  <si>
    <t>×</t>
    <phoneticPr fontId="20" type="noConversion"/>
  </si>
  <si>
    <t>회</t>
    <phoneticPr fontId="20" type="noConversion"/>
  </si>
  <si>
    <t>항</t>
    <phoneticPr fontId="20" type="noConversion"/>
  </si>
  <si>
    <t>목</t>
    <phoneticPr fontId="20" type="noConversion"/>
  </si>
  <si>
    <t xml:space="preserve">참좋은재가노인돌봄센터(재가지원-식사배달사업) </t>
    <phoneticPr fontId="20" type="noConversion"/>
  </si>
  <si>
    <t>기타</t>
    <phoneticPr fontId="20" type="noConversion"/>
  </si>
  <si>
    <t>참좋은재가노인돌봄센터</t>
    <phoneticPr fontId="20" type="noConversion"/>
  </si>
  <si>
    <t>■ 사업장명 : 참좋은재가노인돌봄센터</t>
    <phoneticPr fontId="20" type="noConversion"/>
  </si>
  <si>
    <t>후원금수입</t>
    <phoneticPr fontId="20" type="noConversion"/>
  </si>
  <si>
    <t>지정후원금수입</t>
    <phoneticPr fontId="20" type="noConversion"/>
  </si>
  <si>
    <t>일상생활지원비</t>
    <phoneticPr fontId="20" type="noConversion"/>
  </si>
  <si>
    <t>도시락지원서비스</t>
    <phoneticPr fontId="20" type="noConversion"/>
  </si>
  <si>
    <t>밑반찬보조금</t>
    <phoneticPr fontId="20" type="noConversion"/>
  </si>
  <si>
    <t>보조금수입</t>
    <phoneticPr fontId="20" type="noConversion"/>
  </si>
  <si>
    <t>경상보조금수입</t>
    <phoneticPr fontId="20" type="noConversion"/>
  </si>
  <si>
    <t>명</t>
    <phoneticPr fontId="20" type="noConversion"/>
  </si>
  <si>
    <t>주</t>
    <phoneticPr fontId="20" type="noConversion"/>
  </si>
  <si>
    <t>2022년</t>
  </si>
  <si>
    <t>2022년</t>
    <phoneticPr fontId="20" type="noConversion"/>
  </si>
  <si>
    <t>밑반찬지원서비스</t>
    <phoneticPr fontId="20" type="noConversion"/>
  </si>
  <si>
    <t>4. 국시비보조금, 후원금, 전입금 등의 세입이 감소할 경우 기존사업을 축소할 수  있다.</t>
    <phoneticPr fontId="20" type="noConversion"/>
  </si>
  <si>
    <t>2022년 1차추가경정 세입.세출 예산(안)</t>
    <phoneticPr fontId="20" type="noConversion"/>
  </si>
  <si>
    <t>1. 참좋은재가노인돌봄센터 재가노인지원 식사배달사업의 2022년 1차추가경정 세입.세출 예산은 다음과 같다.</t>
    <phoneticPr fontId="20" type="noConversion"/>
  </si>
  <si>
    <t>2022년 참좋은재가노인돌봄센터(식사배달사업) 1차추가경정 예산 총괄내역서</t>
    <phoneticPr fontId="20" type="noConversion"/>
  </si>
  <si>
    <t>최초예산(A)</t>
  </si>
  <si>
    <t>최초예산(A)</t>
    <phoneticPr fontId="20" type="noConversion"/>
  </si>
  <si>
    <t>1차추경예산(B)</t>
  </si>
  <si>
    <t>1차추경예산(B)</t>
    <phoneticPr fontId="20" type="noConversion"/>
  </si>
  <si>
    <r>
      <t>2. 세입.세출 예산 총액은</t>
    </r>
    <r>
      <rPr>
        <b/>
        <sz val="12"/>
        <color rgb="FF000000"/>
        <rFont val="굴림"/>
        <family val="3"/>
        <charset val="129"/>
      </rPr>
      <t xml:space="preserve"> </t>
    </r>
    <r>
      <rPr>
        <b/>
        <u/>
        <sz val="12"/>
        <color rgb="FF000000"/>
        <rFont val="굴림"/>
        <family val="3"/>
        <charset val="129"/>
      </rPr>
      <t>43,430,000</t>
    </r>
    <r>
      <rPr>
        <b/>
        <sz val="12"/>
        <color rgb="FF000000"/>
        <rFont val="굴림"/>
        <family val="3"/>
        <charset val="129"/>
      </rPr>
      <t>원</t>
    </r>
    <r>
      <rPr>
        <sz val="12"/>
        <color rgb="FF000000"/>
        <rFont val="굴림"/>
        <family val="3"/>
        <charset val="129"/>
      </rPr>
      <t>으로한다.</t>
    </r>
  </si>
  <si>
    <t>지정후원금</t>
    <phoneticPr fontId="20" type="noConversion"/>
  </si>
  <si>
    <t>식사배달사업 예산 증가로 증액 조정</t>
    <phoneticPr fontId="20" type="noConversion"/>
  </si>
  <si>
    <t>식사배달사업 예산 증가로 도시락지원비 증액조정</t>
    <phoneticPr fontId="20" type="noConversion"/>
  </si>
  <si>
    <t>식사배달사업 예산 증가로 밑반찬지원비 증액조정</t>
    <phoneticPr fontId="20" type="noConversion"/>
  </si>
  <si>
    <t>전년도이월금(후원금)</t>
    <phoneticPr fontId="20" type="noConversion"/>
  </si>
  <si>
    <t>1) 2022년 참좋은재가노인돌봄센터(재가노인 식사배달사업)  1차 추가경정 세입 예산 내역</t>
    <phoneticPr fontId="20" type="noConversion"/>
  </si>
  <si>
    <t>1) 2022년 참좋은재가노인돌봄센터(재가노인 식사배달사업) 1차 추가경정 세출 예산 내역</t>
    <phoneticPr fontId="20" type="noConversion"/>
  </si>
  <si>
    <t>2022. 02.</t>
    <phoneticPr fontId="20" type="noConversion"/>
  </si>
  <si>
    <t>3. 본 예산은 사회복지법인 재무회계규칙 제 2장 예산과결산에 의거 편성하며 집행한다.</t>
    <phoneticPr fontId="20" type="noConversion"/>
  </si>
  <si>
    <t xml:space="preserve">5. 국시비보조금, 후원금, 전입금 등의 세입이 증가 할 경우 세입세출예산을   초과할 수 있다.  </t>
    <phoneticPr fontId="20" type="noConversion"/>
  </si>
  <si>
    <t>6. 보편적으로 발생하는 지출에 있어서는 세출예산에도 불구하고 초과 집행하고 차기 이사회에서 추가경정예산을 승인 받을 수 있다.</t>
    <phoneticPr fontId="20" type="noConversion"/>
  </si>
  <si>
    <t xml:space="preserve">   </t>
    <phoneticPr fontId="20" type="noConversion"/>
  </si>
  <si>
    <t>7. 세출예산에서 초과지출이 발생할 경우에 동일관 내의 목간전용으로 부족한 예산을 집행 할 수가 있다.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</si>
</sst>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25" x14ac:knownFonts="1">
    <font>
      <sz val="11"/>
      <color rgb="FF000000"/>
      <name val="돋움"/>
    </font>
    <font>
      <sz val="11"/>
      <color rgb="FF000000"/>
      <name val="굴림"/>
      <family val="3"/>
      <charset val="129"/>
    </font>
    <font>
      <b/>
      <sz val="20"/>
      <color rgb="FF000000"/>
      <name val="굴림"/>
      <family val="3"/>
      <charset val="129"/>
    </font>
    <font>
      <sz val="11"/>
      <color rgb="FF000000"/>
      <name val="바탕"/>
      <family val="1"/>
      <charset val="129"/>
    </font>
    <font>
      <b/>
      <sz val="8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10"/>
      <color rgb="FF000000"/>
      <name val="돋움"/>
      <family val="3"/>
      <charset val="129"/>
    </font>
    <font>
      <sz val="8"/>
      <color rgb="FF000000"/>
      <name val="돋움"/>
      <family val="3"/>
      <charset val="129"/>
    </font>
    <font>
      <sz val="20"/>
      <color rgb="FF000000"/>
      <name val="굴림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sz val="9"/>
      <color rgb="FF000000"/>
      <name val="돋움"/>
      <family val="3"/>
      <charset val="129"/>
    </font>
    <font>
      <sz val="12"/>
      <color rgb="FF000000"/>
      <name val="돋움"/>
      <family val="3"/>
      <charset val="129"/>
    </font>
    <font>
      <sz val="12"/>
      <color rgb="FF000000"/>
      <name val="바탕"/>
      <family val="1"/>
      <charset val="129"/>
    </font>
    <font>
      <b/>
      <sz val="16"/>
      <color rgb="FF000000"/>
      <name val="바탕"/>
      <family val="1"/>
      <charset val="129"/>
    </font>
    <font>
      <b/>
      <sz val="25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b/>
      <sz val="16"/>
      <color rgb="FF000000"/>
      <name val="굴림"/>
      <family val="3"/>
      <charset val="129"/>
    </font>
    <font>
      <b/>
      <sz val="14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b/>
      <sz val="12"/>
      <color rgb="FF000000"/>
      <name val="굴림"/>
      <family val="3"/>
      <charset val="129"/>
    </font>
    <font>
      <b/>
      <u/>
      <sz val="12"/>
      <color rgb="FF000000"/>
      <name val="굴림"/>
      <family val="3"/>
      <charset val="129"/>
    </font>
    <font>
      <b/>
      <sz val="9"/>
      <color rgb="FF000000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8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41" fontId="19" fillId="0" borderId="0">
      <alignment vertical="center"/>
    </xf>
    <xf numFmtId="0" fontId="19" fillId="0" borderId="0">
      <alignment vertical="center"/>
    </xf>
    <xf numFmtId="9" fontId="19" fillId="0" borderId="0">
      <alignment vertical="center"/>
    </xf>
  </cellStyleXfs>
  <cellXfs count="279"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0" applyNumberFormat="1" applyFon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6" fillId="0" borderId="0" xfId="0" applyNumberFormat="1" applyFont="1">
      <alignment vertical="center"/>
    </xf>
    <xf numFmtId="41" fontId="7" fillId="0" borderId="0" xfId="2" applyNumberFormat="1" applyFont="1">
      <alignment vertical="center"/>
    </xf>
    <xf numFmtId="0" fontId="7" fillId="0" borderId="0" xfId="2" applyNumberFormat="1" applyFont="1">
      <alignment vertical="center"/>
    </xf>
    <xf numFmtId="0" fontId="8" fillId="0" borderId="0" xfId="0" applyNumberFormat="1" applyFont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vertical="center"/>
    </xf>
    <xf numFmtId="0" fontId="10" fillId="0" borderId="3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vertical="center"/>
    </xf>
    <xf numFmtId="3" fontId="10" fillId="0" borderId="5" xfId="0" applyNumberFormat="1" applyFont="1" applyBorder="1" applyAlignment="1">
      <alignment horizontal="right" vertical="center"/>
    </xf>
    <xf numFmtId="0" fontId="10" fillId="0" borderId="7" xfId="0" applyNumberFormat="1" applyFont="1" applyBorder="1" applyAlignment="1">
      <alignment horizontal="center" vertical="center"/>
    </xf>
    <xf numFmtId="0" fontId="10" fillId="0" borderId="8" xfId="0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vertical="center"/>
    </xf>
    <xf numFmtId="0" fontId="10" fillId="0" borderId="10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vertical="center"/>
    </xf>
    <xf numFmtId="3" fontId="10" fillId="0" borderId="13" xfId="0" applyNumberFormat="1" applyFont="1" applyBorder="1" applyAlignment="1">
      <alignment horizontal="right" vertical="center"/>
    </xf>
    <xf numFmtId="0" fontId="10" fillId="0" borderId="14" xfId="0" applyNumberFormat="1" applyFont="1" applyBorder="1" applyAlignment="1">
      <alignment horizontal="center" vertical="center"/>
    </xf>
    <xf numFmtId="0" fontId="10" fillId="0" borderId="15" xfId="0" applyNumberFormat="1" applyFont="1" applyBorder="1" applyAlignment="1">
      <alignment horizontal="center" vertical="center"/>
    </xf>
    <xf numFmtId="3" fontId="9" fillId="0" borderId="16" xfId="0" applyNumberFormat="1" applyFont="1" applyBorder="1" applyAlignment="1">
      <alignment vertical="center"/>
    </xf>
    <xf numFmtId="0" fontId="10" fillId="0" borderId="17" xfId="0" applyNumberFormat="1" applyFont="1" applyBorder="1" applyAlignment="1">
      <alignment horizontal="center" vertical="center"/>
    </xf>
    <xf numFmtId="3" fontId="10" fillId="0" borderId="18" xfId="0" applyNumberFormat="1" applyFont="1" applyBorder="1" applyAlignment="1">
      <alignment vertical="center"/>
    </xf>
    <xf numFmtId="0" fontId="11" fillId="0" borderId="0" xfId="0" applyNumberFormat="1" applyFont="1" applyAlignment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12" fillId="0" borderId="0" xfId="0" applyNumberFormat="1" applyFont="1">
      <alignment vertical="center"/>
    </xf>
    <xf numFmtId="0" fontId="13" fillId="0" borderId="0" xfId="0" applyNumberFormat="1" applyFont="1">
      <alignment vertical="center"/>
    </xf>
    <xf numFmtId="0" fontId="14" fillId="0" borderId="0" xfId="0" applyNumberFormat="1" applyFont="1" applyAlignment="1">
      <alignment horizontal="center"/>
    </xf>
    <xf numFmtId="0" fontId="10" fillId="0" borderId="19" xfId="0" applyNumberFormat="1" applyFont="1" applyBorder="1" applyAlignment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/>
    </xf>
    <xf numFmtId="3" fontId="10" fillId="0" borderId="8" xfId="0" applyNumberFormat="1" applyFont="1" applyFill="1" applyBorder="1" applyAlignment="1" applyProtection="1">
      <alignment vertical="center"/>
    </xf>
    <xf numFmtId="0" fontId="9" fillId="0" borderId="20" xfId="0" applyNumberFormat="1" applyFont="1" applyFill="1" applyBorder="1" applyAlignment="1" applyProtection="1">
      <alignment horizontal="center" vertical="center" shrinkToFit="1"/>
    </xf>
    <xf numFmtId="0" fontId="15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Alignment="1">
      <alignment horizontal="center"/>
    </xf>
    <xf numFmtId="0" fontId="16" fillId="0" borderId="0" xfId="0" applyNumberFormat="1" applyFont="1">
      <alignment vertical="center"/>
    </xf>
    <xf numFmtId="0" fontId="16" fillId="0" borderId="0" xfId="0" applyNumberFormat="1" applyFont="1" applyAlignment="1">
      <alignment vertical="center" wrapText="1"/>
    </xf>
    <xf numFmtId="3" fontId="9" fillId="0" borderId="24" xfId="1" applyNumberFormat="1" applyFont="1" applyFill="1" applyBorder="1" applyAlignment="1" applyProtection="1">
      <alignment vertical="center"/>
    </xf>
    <xf numFmtId="3" fontId="10" fillId="0" borderId="25" xfId="1" applyNumberFormat="1" applyFont="1" applyFill="1" applyBorder="1" applyAlignment="1" applyProtection="1">
      <alignment vertical="center"/>
    </xf>
    <xf numFmtId="3" fontId="10" fillId="0" borderId="27" xfId="1" applyNumberFormat="1" applyFont="1" applyFill="1" applyBorder="1" applyAlignment="1" applyProtection="1">
      <alignment vertical="center"/>
    </xf>
    <xf numFmtId="3" fontId="10" fillId="0" borderId="0" xfId="1" applyNumberFormat="1" applyFont="1" applyFill="1" applyBorder="1" applyAlignment="1" applyProtection="1">
      <alignment vertical="center"/>
    </xf>
    <xf numFmtId="3" fontId="10" fillId="0" borderId="28" xfId="0" applyNumberFormat="1" applyFont="1" applyFill="1" applyBorder="1" applyAlignment="1" applyProtection="1">
      <alignment vertical="center"/>
    </xf>
    <xf numFmtId="3" fontId="10" fillId="0" borderId="28" xfId="1" applyNumberFormat="1" applyFont="1" applyFill="1" applyBorder="1" applyAlignment="1" applyProtection="1">
      <alignment vertical="center"/>
    </xf>
    <xf numFmtId="3" fontId="10" fillId="0" borderId="29" xfId="1" applyNumberFormat="1" applyFont="1" applyFill="1" applyBorder="1" applyAlignment="1" applyProtection="1">
      <alignment vertical="center"/>
    </xf>
    <xf numFmtId="3" fontId="10" fillId="0" borderId="18" xfId="0" applyNumberFormat="1" applyFont="1" applyFill="1" applyBorder="1" applyAlignment="1" applyProtection="1">
      <alignment vertical="center"/>
    </xf>
    <xf numFmtId="3" fontId="10" fillId="0" borderId="24" xfId="1" applyNumberFormat="1" applyFont="1" applyFill="1" applyBorder="1" applyAlignment="1" applyProtection="1">
      <alignment vertical="center"/>
    </xf>
    <xf numFmtId="3" fontId="9" fillId="0" borderId="25" xfId="1" applyNumberFormat="1" applyFont="1" applyFill="1" applyBorder="1" applyAlignment="1" applyProtection="1">
      <alignment vertical="center"/>
    </xf>
    <xf numFmtId="3" fontId="10" fillId="0" borderId="12" xfId="0" applyNumberFormat="1" applyFont="1" applyFill="1" applyBorder="1" applyAlignment="1" applyProtection="1">
      <alignment vertical="center"/>
    </xf>
    <xf numFmtId="3" fontId="10" fillId="0" borderId="26" xfId="1" applyNumberFormat="1" applyFont="1" applyFill="1" applyBorder="1" applyAlignment="1" applyProtection="1">
      <alignment vertical="center"/>
    </xf>
    <xf numFmtId="3" fontId="10" fillId="0" borderId="26" xfId="0" applyNumberFormat="1" applyFont="1" applyFill="1" applyBorder="1" applyAlignment="1" applyProtection="1">
      <alignment vertical="center"/>
    </xf>
    <xf numFmtId="3" fontId="10" fillId="0" borderId="9" xfId="1" applyNumberFormat="1" applyFont="1" applyFill="1" applyBorder="1" applyAlignment="1" applyProtection="1">
      <alignment vertical="center"/>
    </xf>
    <xf numFmtId="0" fontId="10" fillId="0" borderId="18" xfId="0" applyNumberFormat="1" applyFont="1" applyFill="1" applyBorder="1" applyAlignment="1" applyProtection="1">
      <alignment horizontal="left" vertical="center"/>
    </xf>
    <xf numFmtId="3" fontId="9" fillId="0" borderId="18" xfId="0" applyNumberFormat="1" applyFont="1" applyFill="1" applyBorder="1" applyAlignment="1" applyProtection="1">
      <alignment vertical="center"/>
    </xf>
    <xf numFmtId="0" fontId="9" fillId="0" borderId="22" xfId="0" applyNumberFormat="1" applyFont="1" applyFill="1" applyBorder="1" applyAlignment="1" applyProtection="1">
      <alignment horizontal="center" vertical="center"/>
    </xf>
    <xf numFmtId="3" fontId="10" fillId="0" borderId="31" xfId="0" applyNumberFormat="1" applyFont="1" applyBorder="1" applyAlignment="1">
      <alignment vertical="center"/>
    </xf>
    <xf numFmtId="3" fontId="10" fillId="0" borderId="24" xfId="1" applyNumberFormat="1" applyFont="1" applyFill="1" applyBorder="1" applyAlignment="1">
      <alignment vertical="center"/>
    </xf>
    <xf numFmtId="3" fontId="9" fillId="0" borderId="25" xfId="1" applyNumberFormat="1" applyFont="1" applyFill="1" applyBorder="1" applyAlignment="1">
      <alignment vertical="center"/>
    </xf>
    <xf numFmtId="3" fontId="10" fillId="0" borderId="25" xfId="1" applyNumberFormat="1" applyFont="1" applyFill="1" applyBorder="1" applyAlignment="1">
      <alignment vertical="center"/>
    </xf>
    <xf numFmtId="3" fontId="10" fillId="0" borderId="5" xfId="0" applyNumberFormat="1" applyFont="1" applyFill="1" applyBorder="1" applyAlignment="1" applyProtection="1">
      <alignment vertical="center"/>
    </xf>
    <xf numFmtId="3" fontId="10" fillId="0" borderId="13" xfId="0" applyNumberFormat="1" applyFont="1" applyFill="1" applyBorder="1" applyAlignment="1" applyProtection="1">
      <alignment vertical="center"/>
    </xf>
    <xf numFmtId="0" fontId="10" fillId="0" borderId="10" xfId="0" applyNumberFormat="1" applyFont="1" applyFill="1" applyBorder="1" applyAlignment="1" applyProtection="1">
      <alignment horizontal="center" vertical="center"/>
    </xf>
    <xf numFmtId="3" fontId="10" fillId="0" borderId="8" xfId="1" applyNumberFormat="1" applyFont="1" applyFill="1" applyBorder="1" applyAlignment="1" applyProtection="1">
      <alignment vertical="center"/>
    </xf>
    <xf numFmtId="0" fontId="10" fillId="0" borderId="3" xfId="0" applyNumberFormat="1" applyFont="1" applyFill="1" applyBorder="1" applyAlignment="1" applyProtection="1">
      <alignment horizontal="center" vertical="center"/>
    </xf>
    <xf numFmtId="3" fontId="9" fillId="0" borderId="18" xfId="1" applyNumberFormat="1" applyFont="1" applyFill="1" applyBorder="1" applyAlignment="1">
      <alignment vertical="center"/>
    </xf>
    <xf numFmtId="3" fontId="9" fillId="0" borderId="23" xfId="1" applyNumberFormat="1" applyFont="1" applyFill="1" applyBorder="1" applyAlignment="1">
      <alignment vertical="center"/>
    </xf>
    <xf numFmtId="3" fontId="9" fillId="0" borderId="24" xfId="1" applyNumberFormat="1" applyFont="1" applyFill="1" applyBorder="1" applyAlignment="1">
      <alignment vertical="center"/>
    </xf>
    <xf numFmtId="3" fontId="9" fillId="0" borderId="8" xfId="1" applyNumberFormat="1" applyFont="1" applyFill="1" applyBorder="1" applyAlignment="1">
      <alignment vertical="center"/>
    </xf>
    <xf numFmtId="3" fontId="10" fillId="0" borderId="4" xfId="1" applyNumberFormat="1" applyFont="1" applyFill="1" applyBorder="1" applyAlignment="1">
      <alignment vertical="center"/>
    </xf>
    <xf numFmtId="3" fontId="10" fillId="0" borderId="8" xfId="1" applyNumberFormat="1" applyFont="1" applyFill="1" applyBorder="1" applyAlignment="1">
      <alignment vertical="center"/>
    </xf>
    <xf numFmtId="9" fontId="10" fillId="0" borderId="25" xfId="3" applyNumberFormat="1" applyFont="1" applyFill="1" applyBorder="1" applyAlignment="1">
      <alignment vertical="center"/>
    </xf>
    <xf numFmtId="3" fontId="10" fillId="0" borderId="26" xfId="0" applyNumberFormat="1" applyFont="1" applyFill="1" applyBorder="1" applyAlignment="1">
      <alignment vertical="center"/>
    </xf>
    <xf numFmtId="3" fontId="10" fillId="0" borderId="18" xfId="0" applyNumberFormat="1" applyFont="1" applyFill="1" applyBorder="1" applyAlignment="1">
      <alignment vertical="center"/>
    </xf>
    <xf numFmtId="3" fontId="10" fillId="0" borderId="23" xfId="1" applyNumberFormat="1" applyFont="1" applyFill="1" applyBorder="1" applyAlignment="1">
      <alignment vertical="center"/>
    </xf>
    <xf numFmtId="3" fontId="9" fillId="0" borderId="18" xfId="0" applyNumberFormat="1" applyFont="1" applyFill="1" applyBorder="1" applyAlignment="1">
      <alignment vertical="center"/>
    </xf>
    <xf numFmtId="3" fontId="9" fillId="0" borderId="8" xfId="0" applyNumberFormat="1" applyFont="1" applyFill="1" applyBorder="1" applyAlignment="1">
      <alignment vertical="center"/>
    </xf>
    <xf numFmtId="3" fontId="9" fillId="0" borderId="4" xfId="1" applyNumberFormat="1" applyFont="1" applyFill="1" applyBorder="1" applyAlignment="1">
      <alignment vertical="center"/>
    </xf>
    <xf numFmtId="3" fontId="10" fillId="0" borderId="8" xfId="0" applyNumberFormat="1" applyFont="1" applyFill="1" applyBorder="1" applyAlignment="1">
      <alignment vertical="center"/>
    </xf>
    <xf numFmtId="43" fontId="0" fillId="0" borderId="0" xfId="0" applyNumberFormat="1">
      <alignment vertical="center"/>
    </xf>
    <xf numFmtId="43" fontId="9" fillId="0" borderId="22" xfId="0" applyNumberFormat="1" applyFont="1" applyFill="1" applyBorder="1" applyAlignment="1" applyProtection="1">
      <alignment horizontal="center" vertical="center"/>
    </xf>
    <xf numFmtId="3" fontId="10" fillId="0" borderId="32" xfId="0" applyNumberFormat="1" applyFont="1" applyFill="1" applyBorder="1" applyAlignment="1">
      <alignment vertical="center"/>
    </xf>
    <xf numFmtId="0" fontId="0" fillId="0" borderId="0" xfId="0" applyNumberFormat="1" applyAlignment="1">
      <alignment horizontal="center" vertical="center"/>
    </xf>
    <xf numFmtId="3" fontId="10" fillId="0" borderId="25" xfId="1" applyNumberFormat="1" applyFont="1" applyFill="1" applyBorder="1" applyAlignment="1">
      <alignment horizontal="center" vertical="center"/>
    </xf>
    <xf numFmtId="3" fontId="10" fillId="0" borderId="25" xfId="1" applyNumberFormat="1" applyFont="1" applyFill="1" applyBorder="1" applyAlignment="1" applyProtection="1">
      <alignment horizontal="center" vertical="center"/>
    </xf>
    <xf numFmtId="0" fontId="10" fillId="0" borderId="24" xfId="0" applyNumberFormat="1" applyFont="1" applyFill="1" applyBorder="1" applyAlignment="1">
      <alignment horizontal="center" vertical="center" shrinkToFit="1"/>
    </xf>
    <xf numFmtId="0" fontId="10" fillId="0" borderId="25" xfId="0" applyNumberFormat="1" applyFont="1" applyFill="1" applyBorder="1" applyAlignment="1">
      <alignment horizontal="center" vertical="center" shrinkToFit="1"/>
    </xf>
    <xf numFmtId="0" fontId="10" fillId="0" borderId="27" xfId="0" applyNumberFormat="1" applyFont="1" applyFill="1" applyBorder="1" applyAlignment="1" applyProtection="1">
      <alignment horizontal="center" vertical="center" shrinkToFit="1"/>
    </xf>
    <xf numFmtId="43" fontId="9" fillId="0" borderId="23" xfId="3" applyNumberFormat="1" applyFont="1" applyFill="1" applyBorder="1" applyAlignment="1">
      <alignment vertical="center"/>
    </xf>
    <xf numFmtId="43" fontId="9" fillId="0" borderId="4" xfId="3" applyNumberFormat="1" applyFont="1" applyFill="1" applyBorder="1" applyAlignment="1">
      <alignment vertical="center"/>
    </xf>
    <xf numFmtId="43" fontId="10" fillId="0" borderId="4" xfId="3" applyNumberFormat="1" applyFont="1" applyFill="1" applyBorder="1" applyAlignment="1">
      <alignment vertical="center"/>
    </xf>
    <xf numFmtId="43" fontId="10" fillId="0" borderId="26" xfId="3" applyNumberFormat="1" applyFont="1" applyFill="1" applyBorder="1" applyAlignment="1">
      <alignment vertical="center"/>
    </xf>
    <xf numFmtId="0" fontId="10" fillId="0" borderId="8" xfId="0" applyNumberFormat="1" applyFont="1" applyFill="1" applyBorder="1" applyAlignment="1">
      <alignment horizontal="left" vertical="center"/>
    </xf>
    <xf numFmtId="43" fontId="10" fillId="0" borderId="8" xfId="3" applyNumberFormat="1" applyFont="1" applyFill="1" applyBorder="1" applyAlignment="1">
      <alignment vertical="center"/>
    </xf>
    <xf numFmtId="43" fontId="10" fillId="0" borderId="29" xfId="1" applyNumberFormat="1" applyFont="1" applyFill="1" applyBorder="1" applyAlignment="1" applyProtection="1">
      <alignment vertical="center"/>
    </xf>
    <xf numFmtId="3" fontId="9" fillId="0" borderId="24" xfId="1" applyNumberFormat="1" applyFont="1" applyFill="1" applyBorder="1" applyAlignment="1" applyProtection="1">
      <alignment horizontal="center" vertical="center"/>
    </xf>
    <xf numFmtId="3" fontId="10" fillId="0" borderId="24" xfId="1" applyNumberFormat="1" applyFont="1" applyFill="1" applyBorder="1" applyAlignment="1" applyProtection="1">
      <alignment horizontal="center" vertical="center"/>
    </xf>
    <xf numFmtId="0" fontId="10" fillId="0" borderId="24" xfId="0" applyNumberFormat="1" applyFont="1" applyFill="1" applyBorder="1" applyAlignment="1" applyProtection="1">
      <alignment horizontal="center" vertical="center" shrinkToFit="1"/>
    </xf>
    <xf numFmtId="3" fontId="10" fillId="0" borderId="32" xfId="0" applyNumberFormat="1" applyFont="1" applyFill="1" applyBorder="1" applyAlignment="1" applyProtection="1">
      <alignment vertical="center"/>
    </xf>
    <xf numFmtId="0" fontId="10" fillId="0" borderId="11" xfId="0" applyNumberFormat="1" applyFont="1" applyFill="1" applyBorder="1" applyAlignment="1" applyProtection="1">
      <alignment horizontal="center" vertical="center"/>
    </xf>
    <xf numFmtId="0" fontId="9" fillId="0" borderId="43" xfId="0" applyNumberFormat="1" applyFont="1" applyBorder="1" applyAlignment="1">
      <alignment horizontal="center" vertical="center"/>
    </xf>
    <xf numFmtId="0" fontId="9" fillId="0" borderId="44" xfId="0" applyNumberFormat="1" applyFont="1" applyBorder="1" applyAlignment="1">
      <alignment horizontal="center" vertical="center"/>
    </xf>
    <xf numFmtId="0" fontId="9" fillId="0" borderId="22" xfId="0" applyNumberFormat="1" applyFont="1" applyBorder="1" applyAlignment="1">
      <alignment horizontal="center" vertical="center" shrinkToFit="1"/>
    </xf>
    <xf numFmtId="0" fontId="15" fillId="0" borderId="0" xfId="0" applyNumberFormat="1" applyFont="1" applyAlignment="1">
      <alignment horizontal="center" vertical="top" shrinkToFit="1"/>
    </xf>
    <xf numFmtId="0" fontId="0" fillId="0" borderId="0" xfId="0" applyNumberFormat="1" applyFill="1" applyBorder="1">
      <alignment vertical="center"/>
    </xf>
    <xf numFmtId="43" fontId="0" fillId="0" borderId="0" xfId="0" applyNumberFormat="1" applyFill="1" applyBorder="1">
      <alignment vertical="center"/>
    </xf>
    <xf numFmtId="3" fontId="10" fillId="0" borderId="41" xfId="0" applyNumberFormat="1" applyFont="1" applyFill="1" applyBorder="1" applyAlignment="1" applyProtection="1">
      <alignment vertical="center"/>
    </xf>
    <xf numFmtId="3" fontId="10" fillId="0" borderId="8" xfId="0" applyNumberFormat="1" applyFont="1" applyFill="1" applyBorder="1" applyAlignment="1" applyProtection="1">
      <alignment horizontal="right" vertical="center" shrinkToFit="1"/>
    </xf>
    <xf numFmtId="0" fontId="0" fillId="0" borderId="0" xfId="0" applyNumberFormat="1" applyFill="1" applyBorder="1" applyAlignment="1">
      <alignment horizontal="center" vertical="center"/>
    </xf>
    <xf numFmtId="3" fontId="10" fillId="0" borderId="41" xfId="1" applyNumberFormat="1" applyFont="1" applyFill="1" applyBorder="1" applyAlignment="1" applyProtection="1">
      <alignment vertical="center"/>
    </xf>
    <xf numFmtId="43" fontId="10" fillId="0" borderId="41" xfId="3" applyNumberFormat="1" applyFont="1" applyFill="1" applyBorder="1" applyAlignment="1">
      <alignment vertical="center"/>
    </xf>
    <xf numFmtId="41" fontId="10" fillId="0" borderId="40" xfId="1" applyNumberFormat="1" applyFont="1" applyFill="1" applyBorder="1" applyAlignment="1" applyProtection="1">
      <alignment vertical="center"/>
    </xf>
    <xf numFmtId="41" fontId="10" fillId="0" borderId="21" xfId="1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3" fontId="10" fillId="0" borderId="72" xfId="0" applyNumberFormat="1" applyFont="1" applyFill="1" applyBorder="1" applyAlignment="1" applyProtection="1">
      <alignment horizontal="right" vertical="center"/>
    </xf>
    <xf numFmtId="0" fontId="10" fillId="0" borderId="26" xfId="0" applyNumberFormat="1" applyFont="1" applyFill="1" applyBorder="1" applyAlignment="1" applyProtection="1">
      <alignment vertical="center"/>
    </xf>
    <xf numFmtId="0" fontId="10" fillId="0" borderId="28" xfId="0" applyNumberFormat="1" applyFont="1" applyFill="1" applyBorder="1" applyAlignment="1" applyProtection="1">
      <alignment vertical="center"/>
    </xf>
    <xf numFmtId="0" fontId="0" fillId="0" borderId="0" xfId="0" applyNumberFormat="1" applyFill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22" xfId="0" applyNumberFormat="1" applyFont="1" applyFill="1" applyBorder="1" applyAlignment="1">
      <alignment horizontal="center" vertical="center"/>
    </xf>
    <xf numFmtId="0" fontId="10" fillId="0" borderId="24" xfId="0" applyNumberFormat="1" applyFont="1" applyFill="1" applyBorder="1" applyAlignment="1">
      <alignment vertical="center" shrinkToFit="1"/>
    </xf>
    <xf numFmtId="0" fontId="0" fillId="0" borderId="32" xfId="0" applyNumberFormat="1" applyFill="1" applyBorder="1">
      <alignment vertical="center"/>
    </xf>
    <xf numFmtId="0" fontId="10" fillId="0" borderId="25" xfId="0" applyNumberFormat="1" applyFont="1" applyFill="1" applyBorder="1" applyAlignment="1">
      <alignment vertical="center" shrinkToFit="1"/>
    </xf>
    <xf numFmtId="41" fontId="11" fillId="0" borderId="35" xfId="0" applyNumberFormat="1" applyFont="1" applyFill="1" applyBorder="1" applyAlignment="1">
      <alignment horizontal="right" vertical="center"/>
    </xf>
    <xf numFmtId="0" fontId="10" fillId="0" borderId="28" xfId="0" applyNumberFormat="1" applyFont="1" applyFill="1" applyBorder="1" applyAlignment="1">
      <alignment horizontal="left" vertical="center"/>
    </xf>
    <xf numFmtId="3" fontId="10" fillId="0" borderId="9" xfId="1" applyNumberFormat="1" applyFont="1" applyFill="1" applyBorder="1" applyAlignment="1">
      <alignment vertical="center"/>
    </xf>
    <xf numFmtId="0" fontId="10" fillId="0" borderId="18" xfId="0" applyNumberFormat="1" applyFont="1" applyFill="1" applyBorder="1" applyAlignment="1">
      <alignment horizontal="left" vertical="center"/>
    </xf>
    <xf numFmtId="3" fontId="11" fillId="0" borderId="24" xfId="0" applyNumberFormat="1" applyFont="1" applyFill="1" applyBorder="1">
      <alignment vertical="center"/>
    </xf>
    <xf numFmtId="3" fontId="10" fillId="0" borderId="18" xfId="1" applyNumberFormat="1" applyFont="1" applyFill="1" applyBorder="1" applyAlignment="1">
      <alignment vertical="center"/>
    </xf>
    <xf numFmtId="3" fontId="10" fillId="0" borderId="32" xfId="0" applyNumberFormat="1" applyFont="1" applyFill="1" applyBorder="1" applyAlignment="1">
      <alignment horizontal="right" vertical="center"/>
    </xf>
    <xf numFmtId="41" fontId="11" fillId="0" borderId="32" xfId="1" applyFont="1" applyFill="1" applyBorder="1">
      <alignment vertical="center"/>
    </xf>
    <xf numFmtId="41" fontId="11" fillId="0" borderId="35" xfId="1" applyFont="1" applyFill="1" applyBorder="1">
      <alignment vertical="center"/>
    </xf>
    <xf numFmtId="0" fontId="10" fillId="0" borderId="25" xfId="0" applyNumberFormat="1" applyFont="1" applyFill="1" applyBorder="1" applyAlignment="1">
      <alignment vertical="center" wrapText="1" shrinkToFit="1"/>
    </xf>
    <xf numFmtId="0" fontId="10" fillId="0" borderId="30" xfId="0" applyNumberFormat="1" applyFont="1" applyFill="1" applyBorder="1" applyAlignment="1">
      <alignment horizontal="left" vertical="center"/>
    </xf>
    <xf numFmtId="0" fontId="10" fillId="0" borderId="39" xfId="0" applyNumberFormat="1" applyFont="1" applyFill="1" applyBorder="1" applyAlignment="1">
      <alignment horizontal="left" vertical="center"/>
    </xf>
    <xf numFmtId="0" fontId="10" fillId="0" borderId="40" xfId="0" applyNumberFormat="1" applyFont="1" applyFill="1" applyBorder="1" applyAlignment="1">
      <alignment horizontal="left" vertical="center"/>
    </xf>
    <xf numFmtId="0" fontId="10" fillId="0" borderId="41" xfId="0" applyNumberFormat="1" applyFont="1" applyFill="1" applyBorder="1" applyAlignment="1" applyProtection="1">
      <alignment horizontal="left" vertical="center"/>
    </xf>
    <xf numFmtId="3" fontId="10" fillId="0" borderId="12" xfId="1" applyNumberFormat="1" applyFont="1" applyFill="1" applyBorder="1" applyAlignment="1">
      <alignment vertical="center"/>
    </xf>
    <xf numFmtId="3" fontId="10" fillId="0" borderId="12" xfId="0" applyNumberFormat="1" applyFont="1" applyFill="1" applyBorder="1" applyAlignment="1">
      <alignment vertical="center"/>
    </xf>
    <xf numFmtId="43" fontId="10" fillId="0" borderId="38" xfId="3" applyNumberFormat="1" applyFont="1" applyFill="1" applyBorder="1" applyAlignment="1">
      <alignment vertical="center"/>
    </xf>
    <xf numFmtId="3" fontId="10" fillId="0" borderId="38" xfId="1" applyNumberFormat="1" applyFont="1" applyFill="1" applyBorder="1" applyAlignment="1">
      <alignment vertical="center"/>
    </xf>
    <xf numFmtId="3" fontId="10" fillId="0" borderId="21" xfId="1" applyNumberFormat="1" applyFont="1" applyFill="1" applyBorder="1" applyAlignment="1">
      <alignment vertical="center"/>
    </xf>
    <xf numFmtId="3" fontId="10" fillId="0" borderId="21" xfId="1" applyNumberFormat="1" applyFont="1" applyFill="1" applyBorder="1" applyAlignment="1" applyProtection="1">
      <alignment vertical="center"/>
    </xf>
    <xf numFmtId="0" fontId="10" fillId="0" borderId="21" xfId="0" applyNumberFormat="1" applyFont="1" applyFill="1" applyBorder="1" applyAlignment="1">
      <alignment vertical="center" shrinkToFit="1"/>
    </xf>
    <xf numFmtId="41" fontId="11" fillId="0" borderId="42" xfId="1" applyFont="1" applyFill="1" applyBorder="1">
      <alignment vertical="center"/>
    </xf>
    <xf numFmtId="0" fontId="0" fillId="0" borderId="33" xfId="0" applyNumberFormat="1" applyFill="1" applyBorder="1">
      <alignment vertical="center"/>
    </xf>
    <xf numFmtId="3" fontId="11" fillId="0" borderId="35" xfId="0" applyNumberFormat="1" applyFont="1" applyFill="1" applyBorder="1">
      <alignment vertical="center"/>
    </xf>
    <xf numFmtId="0" fontId="19" fillId="0" borderId="0" xfId="0" applyNumberFormat="1" applyFont="1" applyFill="1">
      <alignment vertical="center"/>
    </xf>
    <xf numFmtId="3" fontId="0" fillId="0" borderId="0" xfId="0" applyNumberFormat="1" applyFill="1">
      <alignment vertical="center"/>
    </xf>
    <xf numFmtId="3" fontId="10" fillId="0" borderId="24" xfId="1" applyNumberFormat="1" applyFont="1" applyFill="1" applyBorder="1" applyAlignment="1">
      <alignment horizontal="center" vertical="center"/>
    </xf>
    <xf numFmtId="3" fontId="11" fillId="0" borderId="34" xfId="0" applyNumberFormat="1" applyFont="1" applyFill="1" applyBorder="1">
      <alignment vertical="center"/>
    </xf>
    <xf numFmtId="0" fontId="10" fillId="0" borderId="26" xfId="0" applyNumberFormat="1" applyFont="1" applyFill="1" applyBorder="1" applyAlignment="1" applyProtection="1">
      <alignment horizontal="left" vertical="center"/>
    </xf>
    <xf numFmtId="3" fontId="10" fillId="0" borderId="27" xfId="1" applyNumberFormat="1" applyFont="1" applyFill="1" applyBorder="1" applyAlignment="1" applyProtection="1">
      <alignment horizontal="center" vertical="center"/>
    </xf>
    <xf numFmtId="3" fontId="10" fillId="0" borderId="36" xfId="0" applyNumberFormat="1" applyFont="1" applyFill="1" applyBorder="1" applyAlignment="1" applyProtection="1">
      <alignment vertical="center"/>
    </xf>
    <xf numFmtId="41" fontId="11" fillId="0" borderId="41" xfId="0" applyNumberFormat="1" applyFont="1" applyFill="1" applyBorder="1">
      <alignment vertical="center"/>
    </xf>
    <xf numFmtId="41" fontId="11" fillId="0" borderId="40" xfId="0" applyNumberFormat="1" applyFont="1" applyFill="1" applyBorder="1">
      <alignment vertical="center"/>
    </xf>
    <xf numFmtId="41" fontId="11" fillId="0" borderId="21" xfId="0" applyNumberFormat="1" applyFont="1" applyFill="1" applyBorder="1" applyAlignment="1">
      <alignment horizontal="center" vertical="center"/>
    </xf>
    <xf numFmtId="41" fontId="11" fillId="0" borderId="21" xfId="0" applyNumberFormat="1" applyFont="1" applyFill="1" applyBorder="1">
      <alignment vertical="center"/>
    </xf>
    <xf numFmtId="41" fontId="11" fillId="0" borderId="65" xfId="0" applyNumberFormat="1" applyFont="1" applyFill="1" applyBorder="1">
      <alignment vertical="center"/>
    </xf>
    <xf numFmtId="41" fontId="11" fillId="0" borderId="0" xfId="0" applyNumberFormat="1" applyFont="1" applyFill="1">
      <alignment vertical="center"/>
    </xf>
    <xf numFmtId="0" fontId="10" fillId="0" borderId="29" xfId="0" applyNumberFormat="1" applyFont="1" applyFill="1" applyBorder="1" applyAlignment="1">
      <alignment horizontal="left" vertical="center"/>
    </xf>
    <xf numFmtId="3" fontId="10" fillId="0" borderId="26" xfId="1" applyNumberFormat="1" applyFont="1" applyFill="1" applyBorder="1" applyAlignment="1">
      <alignment vertical="center"/>
    </xf>
    <xf numFmtId="41" fontId="11" fillId="0" borderId="36" xfId="0" applyNumberFormat="1" applyFont="1" applyFill="1" applyBorder="1" applyAlignment="1">
      <alignment horizontal="right" vertical="center"/>
    </xf>
    <xf numFmtId="3" fontId="10" fillId="0" borderId="27" xfId="1" applyNumberFormat="1" applyFont="1" applyFill="1" applyBorder="1" applyAlignment="1">
      <alignment vertical="center"/>
    </xf>
    <xf numFmtId="0" fontId="10" fillId="0" borderId="27" xfId="0" applyNumberFormat="1" applyFont="1" applyFill="1" applyBorder="1" applyAlignment="1">
      <alignment vertical="center" shrinkToFit="1"/>
    </xf>
    <xf numFmtId="3" fontId="24" fillId="0" borderId="24" xfId="0" applyNumberFormat="1" applyFont="1" applyFill="1" applyBorder="1">
      <alignment vertical="center"/>
    </xf>
    <xf numFmtId="0" fontId="10" fillId="0" borderId="17" xfId="0" applyNumberFormat="1" applyFont="1" applyFill="1" applyBorder="1" applyAlignment="1">
      <alignment horizontal="center" vertical="center"/>
    </xf>
    <xf numFmtId="43" fontId="0" fillId="0" borderId="0" xfId="0" applyNumberFormat="1" applyFill="1">
      <alignment vertical="center"/>
    </xf>
    <xf numFmtId="0" fontId="0" fillId="0" borderId="0" xfId="0" applyNumberFormat="1" applyFill="1" applyAlignment="1">
      <alignment horizontal="center" vertical="center"/>
    </xf>
    <xf numFmtId="43" fontId="10" fillId="0" borderId="23" xfId="3" applyNumberFormat="1" applyFont="1" applyFill="1" applyBorder="1" applyAlignment="1">
      <alignment vertical="center"/>
    </xf>
    <xf numFmtId="3" fontId="10" fillId="0" borderId="9" xfId="0" applyNumberFormat="1" applyFont="1" applyFill="1" applyBorder="1" applyAlignment="1" applyProtection="1">
      <alignment horizontal="right" vertical="center" shrinkToFit="1"/>
    </xf>
    <xf numFmtId="0" fontId="0" fillId="0" borderId="27" xfId="0" applyNumberFormat="1" applyFill="1" applyBorder="1" applyAlignment="1">
      <alignment horizontal="center" vertical="center"/>
    </xf>
    <xf numFmtId="0" fontId="10" fillId="0" borderId="27" xfId="0" applyNumberFormat="1" applyFont="1" applyFill="1" applyBorder="1" applyAlignment="1">
      <alignment horizontal="center" vertical="center" shrinkToFit="1"/>
    </xf>
    <xf numFmtId="3" fontId="11" fillId="0" borderId="36" xfId="0" applyNumberFormat="1" applyFont="1" applyFill="1" applyBorder="1">
      <alignment vertical="center"/>
    </xf>
    <xf numFmtId="3" fontId="10" fillId="0" borderId="4" xfId="1" applyNumberFormat="1" applyFont="1" applyFill="1" applyBorder="1" applyAlignment="1" applyProtection="1">
      <alignment vertical="center"/>
    </xf>
    <xf numFmtId="0" fontId="10" fillId="0" borderId="18" xfId="0" applyNumberFormat="1" applyFont="1" applyFill="1" applyBorder="1" applyAlignment="1" applyProtection="1">
      <alignment horizontal="center" vertical="center"/>
    </xf>
    <xf numFmtId="3" fontId="10" fillId="0" borderId="86" xfId="0" applyNumberFormat="1" applyFont="1" applyFill="1" applyBorder="1" applyAlignment="1" applyProtection="1">
      <alignment horizontal="right" vertical="center" shrinkToFit="1"/>
    </xf>
    <xf numFmtId="0" fontId="9" fillId="0" borderId="67" xfId="0" applyNumberFormat="1" applyFont="1" applyFill="1" applyBorder="1" applyAlignment="1" applyProtection="1">
      <alignment horizontal="center" vertical="center"/>
    </xf>
    <xf numFmtId="0" fontId="10" fillId="0" borderId="17" xfId="0" applyNumberFormat="1" applyFont="1" applyFill="1" applyBorder="1" applyAlignment="1">
      <alignment horizontal="left" vertical="center"/>
    </xf>
    <xf numFmtId="0" fontId="10" fillId="0" borderId="51" xfId="0" applyNumberFormat="1" applyFont="1" applyFill="1" applyBorder="1" applyAlignment="1">
      <alignment horizontal="center" vertical="center"/>
    </xf>
    <xf numFmtId="0" fontId="9" fillId="0" borderId="67" xfId="0" applyNumberFormat="1" applyFont="1" applyFill="1" applyBorder="1" applyAlignment="1" applyProtection="1">
      <alignment horizontal="center" vertical="center"/>
    </xf>
    <xf numFmtId="3" fontId="10" fillId="0" borderId="28" xfId="0" applyNumberFormat="1" applyFont="1" applyFill="1" applyBorder="1" applyAlignment="1">
      <alignment vertical="center"/>
    </xf>
    <xf numFmtId="43" fontId="10" fillId="0" borderId="28" xfId="3" applyNumberFormat="1" applyFont="1" applyFill="1" applyBorder="1" applyAlignment="1">
      <alignment vertical="center"/>
    </xf>
    <xf numFmtId="3" fontId="10" fillId="0" borderId="29" xfId="1" applyNumberFormat="1" applyFont="1" applyFill="1" applyBorder="1" applyAlignment="1">
      <alignment vertical="center"/>
    </xf>
    <xf numFmtId="3" fontId="10" fillId="0" borderId="0" xfId="1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 shrinkToFit="1"/>
    </xf>
    <xf numFmtId="3" fontId="10" fillId="0" borderId="34" xfId="0" applyNumberFormat="1" applyFont="1" applyFill="1" applyBorder="1" applyAlignment="1">
      <alignment horizontal="right" vertical="center"/>
    </xf>
    <xf numFmtId="3" fontId="11" fillId="0" borderId="18" xfId="0" applyNumberFormat="1" applyFont="1" applyFill="1" applyBorder="1">
      <alignment vertical="center"/>
    </xf>
    <xf numFmtId="43" fontId="10" fillId="0" borderId="18" xfId="3" applyNumberFormat="1" applyFont="1" applyFill="1" applyBorder="1" applyAlignment="1" applyProtection="1">
      <alignment vertical="center"/>
    </xf>
    <xf numFmtId="3" fontId="10" fillId="0" borderId="34" xfId="1" applyNumberFormat="1" applyFont="1" applyFill="1" applyBorder="1" applyAlignment="1" applyProtection="1">
      <alignment vertical="center"/>
    </xf>
    <xf numFmtId="3" fontId="10" fillId="0" borderId="0" xfId="1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3" fontId="10" fillId="0" borderId="34" xfId="0" applyNumberFormat="1" applyFont="1" applyFill="1" applyBorder="1" applyAlignment="1" applyProtection="1">
      <alignment vertical="center"/>
    </xf>
    <xf numFmtId="0" fontId="18" fillId="0" borderId="0" xfId="0" applyNumberFormat="1" applyFont="1" applyAlignment="1">
      <alignment horizontal="center" vertical="center" shrinkToFit="1"/>
    </xf>
    <xf numFmtId="0" fontId="9" fillId="0" borderId="45" xfId="0" applyNumberFormat="1" applyFont="1" applyBorder="1" applyAlignment="1">
      <alignment horizontal="center" vertical="center"/>
    </xf>
    <xf numFmtId="0" fontId="9" fillId="0" borderId="46" xfId="0" applyNumberFormat="1" applyFont="1" applyBorder="1" applyAlignment="1">
      <alignment horizontal="center" vertical="center"/>
    </xf>
    <xf numFmtId="0" fontId="9" fillId="0" borderId="47" xfId="0" applyNumberFormat="1" applyFont="1" applyBorder="1" applyAlignment="1">
      <alignment horizontal="center" vertical="center"/>
    </xf>
    <xf numFmtId="0" fontId="9" fillId="0" borderId="48" xfId="0" applyNumberFormat="1" applyFont="1" applyBorder="1" applyAlignment="1">
      <alignment horizontal="center" vertical="center"/>
    </xf>
    <xf numFmtId="0" fontId="10" fillId="0" borderId="49" xfId="0" applyNumberFormat="1" applyFont="1" applyBorder="1" applyAlignment="1">
      <alignment horizontal="center" vertical="center"/>
    </xf>
    <xf numFmtId="0" fontId="11" fillId="0" borderId="15" xfId="0" applyNumberFormat="1" applyFont="1" applyBorder="1" applyAlignment="1">
      <alignment horizontal="center" vertical="center"/>
    </xf>
    <xf numFmtId="0" fontId="10" fillId="0" borderId="6" xfId="0" applyNumberFormat="1" applyFont="1" applyFill="1" applyBorder="1" applyAlignment="1" applyProtection="1">
      <alignment horizontal="left" vertical="center"/>
    </xf>
    <xf numFmtId="0" fontId="10" fillId="0" borderId="8" xfId="0" applyNumberFormat="1" applyFont="1" applyFill="1" applyBorder="1" applyAlignment="1" applyProtection="1">
      <alignment horizontal="left" vertical="center"/>
    </xf>
    <xf numFmtId="0" fontId="10" fillId="0" borderId="50" xfId="0" applyNumberFormat="1" applyFont="1" applyFill="1" applyBorder="1" applyAlignment="1">
      <alignment horizontal="left" vertical="center"/>
    </xf>
    <xf numFmtId="0" fontId="10" fillId="0" borderId="24" xfId="0" applyNumberFormat="1" applyFont="1" applyFill="1" applyBorder="1" applyAlignment="1">
      <alignment horizontal="left" vertical="center"/>
    </xf>
    <xf numFmtId="0" fontId="10" fillId="0" borderId="17" xfId="0" applyNumberFormat="1" applyFont="1" applyFill="1" applyBorder="1" applyAlignment="1">
      <alignment horizontal="left" vertical="center"/>
    </xf>
    <xf numFmtId="0" fontId="10" fillId="0" borderId="4" xfId="0" applyNumberFormat="1" applyFont="1" applyFill="1" applyBorder="1" applyAlignment="1">
      <alignment horizontal="left" vertical="center"/>
    </xf>
    <xf numFmtId="0" fontId="10" fillId="0" borderId="3" xfId="0" applyNumberFormat="1" applyFont="1" applyFill="1" applyBorder="1" applyAlignment="1">
      <alignment horizontal="left" vertical="center"/>
    </xf>
    <xf numFmtId="0" fontId="10" fillId="0" borderId="19" xfId="0" applyNumberFormat="1" applyFont="1" applyFill="1" applyBorder="1" applyAlignment="1">
      <alignment horizontal="center" vertical="center"/>
    </xf>
    <xf numFmtId="0" fontId="10" fillId="0" borderId="51" xfId="0" applyNumberFormat="1" applyFont="1" applyFill="1" applyBorder="1" applyAlignment="1">
      <alignment horizontal="center" vertical="center"/>
    </xf>
    <xf numFmtId="0" fontId="10" fillId="0" borderId="54" xfId="0" applyNumberFormat="1" applyFont="1" applyFill="1" applyBorder="1" applyAlignment="1">
      <alignment horizontal="left" vertical="center"/>
    </xf>
    <xf numFmtId="0" fontId="10" fillId="0" borderId="25" xfId="0" applyNumberFormat="1" applyFont="1" applyFill="1" applyBorder="1" applyAlignment="1">
      <alignment horizontal="left" vertical="center"/>
    </xf>
    <xf numFmtId="0" fontId="17" fillId="0" borderId="0" xfId="0" applyNumberFormat="1" applyFont="1" applyFill="1" applyBorder="1" applyAlignment="1">
      <alignment horizontal="left" vertical="center"/>
    </xf>
    <xf numFmtId="0" fontId="9" fillId="0" borderId="55" xfId="0" applyNumberFormat="1" applyFont="1" applyFill="1" applyBorder="1" applyAlignment="1">
      <alignment horizontal="center" vertical="center"/>
    </xf>
    <xf numFmtId="0" fontId="9" fillId="0" borderId="56" xfId="0" applyNumberFormat="1" applyFont="1" applyFill="1" applyBorder="1" applyAlignment="1">
      <alignment horizontal="center" vertical="center"/>
    </xf>
    <xf numFmtId="0" fontId="9" fillId="0" borderId="46" xfId="0" applyNumberFormat="1" applyFont="1" applyFill="1" applyBorder="1" applyAlignment="1">
      <alignment horizontal="center" vertical="center"/>
    </xf>
    <xf numFmtId="0" fontId="9" fillId="0" borderId="57" xfId="0" applyNumberFormat="1" applyFont="1" applyFill="1" applyBorder="1" applyAlignment="1">
      <alignment horizontal="center" vertical="center" wrapText="1"/>
    </xf>
    <xf numFmtId="0" fontId="9" fillId="0" borderId="58" xfId="0" applyNumberFormat="1" applyFont="1" applyFill="1" applyBorder="1" applyAlignment="1">
      <alignment horizontal="center" vertical="center"/>
    </xf>
    <xf numFmtId="0" fontId="9" fillId="0" borderId="59" xfId="0" applyNumberFormat="1" applyFont="1" applyFill="1" applyBorder="1" applyAlignment="1" applyProtection="1">
      <alignment horizontal="center" vertical="center"/>
    </xf>
    <xf numFmtId="0" fontId="9" fillId="0" borderId="60" xfId="0" applyNumberFormat="1" applyFont="1" applyFill="1" applyBorder="1" applyAlignment="1" applyProtection="1">
      <alignment horizontal="center" vertical="center"/>
    </xf>
    <xf numFmtId="0" fontId="9" fillId="0" borderId="37" xfId="0" applyNumberFormat="1" applyFont="1" applyFill="1" applyBorder="1" applyAlignment="1" applyProtection="1">
      <alignment horizontal="center" vertical="center"/>
    </xf>
    <xf numFmtId="0" fontId="0" fillId="0" borderId="61" xfId="0" applyNumberFormat="1" applyFill="1" applyBorder="1" applyAlignment="1">
      <alignment vertical="center"/>
    </xf>
    <xf numFmtId="0" fontId="9" fillId="0" borderId="62" xfId="0" applyNumberFormat="1" applyFont="1" applyFill="1" applyBorder="1" applyAlignment="1" applyProtection="1">
      <alignment horizontal="center" vertical="center"/>
    </xf>
    <xf numFmtId="0" fontId="9" fillId="0" borderId="43" xfId="0" applyNumberFormat="1" applyFont="1" applyFill="1" applyBorder="1" applyAlignment="1" applyProtection="1">
      <alignment horizontal="center" vertical="center"/>
    </xf>
    <xf numFmtId="0" fontId="0" fillId="0" borderId="63" xfId="0" applyNumberFormat="1" applyFill="1" applyBorder="1" applyAlignment="1">
      <alignment vertical="center"/>
    </xf>
    <xf numFmtId="0" fontId="11" fillId="0" borderId="21" xfId="0" applyNumberFormat="1" applyFont="1" applyFill="1" applyBorder="1" applyAlignment="1">
      <alignment horizontal="right" vertical="center"/>
    </xf>
    <xf numFmtId="0" fontId="0" fillId="0" borderId="21" xfId="0" applyNumberFormat="1" applyFill="1" applyBorder="1" applyAlignment="1">
      <alignment vertical="center"/>
    </xf>
    <xf numFmtId="0" fontId="10" fillId="0" borderId="49" xfId="0" applyNumberFormat="1" applyFont="1" applyFill="1" applyBorder="1" applyAlignment="1">
      <alignment horizontal="center" vertical="center"/>
    </xf>
    <xf numFmtId="0" fontId="10" fillId="0" borderId="53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52" xfId="0" applyNumberFormat="1" applyFont="1" applyFill="1" applyBorder="1" applyAlignment="1">
      <alignment horizontal="center" vertical="center"/>
    </xf>
    <xf numFmtId="0" fontId="10" fillId="0" borderId="28" xfId="0" applyNumberFormat="1" applyFont="1" applyFill="1" applyBorder="1" applyAlignment="1">
      <alignment horizontal="center" vertical="center"/>
    </xf>
    <xf numFmtId="0" fontId="10" fillId="0" borderId="26" xfId="0" applyNumberFormat="1" applyFont="1" applyFill="1" applyBorder="1" applyAlignment="1" applyProtection="1">
      <alignment horizontal="center" vertical="center"/>
    </xf>
    <xf numFmtId="0" fontId="10" fillId="0" borderId="28" xfId="0" applyNumberFormat="1" applyFont="1" applyFill="1" applyBorder="1" applyAlignment="1" applyProtection="1">
      <alignment horizontal="center" vertical="center"/>
    </xf>
    <xf numFmtId="0" fontId="10" fillId="0" borderId="41" xfId="0" applyNumberFormat="1" applyFont="1" applyFill="1" applyBorder="1" applyAlignment="1" applyProtection="1">
      <alignment horizontal="center" vertical="center"/>
    </xf>
    <xf numFmtId="0" fontId="10" fillId="0" borderId="19" xfId="0" applyNumberFormat="1" applyFont="1" applyFill="1" applyBorder="1" applyAlignment="1" applyProtection="1">
      <alignment horizontal="center" vertical="center"/>
    </xf>
    <xf numFmtId="0" fontId="10" fillId="0" borderId="52" xfId="0" applyNumberFormat="1" applyFont="1" applyFill="1" applyBorder="1" applyAlignment="1" applyProtection="1">
      <alignment horizontal="center" vertical="center"/>
    </xf>
    <xf numFmtId="0" fontId="10" fillId="0" borderId="64" xfId="0" applyNumberFormat="1" applyFont="1" applyFill="1" applyBorder="1" applyAlignment="1" applyProtection="1">
      <alignment horizontal="center" vertical="center"/>
    </xf>
    <xf numFmtId="0" fontId="9" fillId="0" borderId="49" xfId="0" applyNumberFormat="1" applyFont="1" applyFill="1" applyBorder="1" applyAlignment="1">
      <alignment horizontal="center" vertical="center"/>
    </xf>
    <xf numFmtId="0" fontId="9" fillId="0" borderId="53" xfId="0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54" xfId="0" applyNumberFormat="1" applyFont="1" applyFill="1" applyBorder="1" applyAlignment="1">
      <alignment horizontal="left" vertical="center"/>
    </xf>
    <xf numFmtId="0" fontId="9" fillId="0" borderId="25" xfId="0" applyNumberFormat="1" applyFont="1" applyFill="1" applyBorder="1" applyAlignment="1">
      <alignment horizontal="left" vertical="center"/>
    </xf>
    <xf numFmtId="0" fontId="9" fillId="0" borderId="3" xfId="0" applyNumberFormat="1" applyFont="1" applyFill="1" applyBorder="1" applyAlignment="1">
      <alignment horizontal="left" vertical="center"/>
    </xf>
    <xf numFmtId="0" fontId="10" fillId="0" borderId="26" xfId="0" applyNumberFormat="1" applyFont="1" applyFill="1" applyBorder="1" applyAlignment="1">
      <alignment horizontal="center" vertical="center"/>
    </xf>
    <xf numFmtId="0" fontId="10" fillId="0" borderId="18" xfId="0" applyNumberFormat="1" applyFont="1" applyFill="1" applyBorder="1" applyAlignment="1">
      <alignment horizontal="center" vertical="center"/>
    </xf>
    <xf numFmtId="0" fontId="11" fillId="0" borderId="21" xfId="0" applyNumberFormat="1" applyFont="1" applyFill="1" applyBorder="1" applyAlignment="1">
      <alignment horizontal="center" vertical="center"/>
    </xf>
    <xf numFmtId="0" fontId="21" fillId="0" borderId="26" xfId="0" applyNumberFormat="1" applyFont="1" applyFill="1" applyBorder="1" applyAlignment="1" applyProtection="1">
      <alignment horizontal="center" vertical="center"/>
    </xf>
    <xf numFmtId="0" fontId="21" fillId="0" borderId="18" xfId="0" applyNumberFormat="1" applyFont="1" applyFill="1" applyBorder="1" applyAlignment="1" applyProtection="1">
      <alignment horizontal="center" vertical="center"/>
    </xf>
    <xf numFmtId="0" fontId="21" fillId="0" borderId="80" xfId="0" applyNumberFormat="1" applyFont="1" applyFill="1" applyBorder="1" applyAlignment="1" applyProtection="1">
      <alignment horizontal="center" vertical="center"/>
    </xf>
    <xf numFmtId="3" fontId="10" fillId="0" borderId="4" xfId="0" applyNumberFormat="1" applyFont="1" applyFill="1" applyBorder="1" applyAlignment="1" applyProtection="1">
      <alignment horizontal="left" vertical="center" shrinkToFit="1"/>
    </xf>
    <xf numFmtId="3" fontId="10" fillId="0" borderId="25" xfId="0" applyNumberFormat="1" applyFont="1" applyFill="1" applyBorder="1" applyAlignment="1" applyProtection="1">
      <alignment horizontal="left" vertical="center" shrinkToFit="1"/>
    </xf>
    <xf numFmtId="3" fontId="10" fillId="0" borderId="84" xfId="0" applyNumberFormat="1" applyFont="1" applyFill="1" applyBorder="1" applyAlignment="1" applyProtection="1">
      <alignment horizontal="left" vertical="center" shrinkToFit="1"/>
    </xf>
    <xf numFmtId="0" fontId="21" fillId="0" borderId="71" xfId="0" applyNumberFormat="1" applyFont="1" applyFill="1" applyBorder="1" applyAlignment="1" applyProtection="1">
      <alignment horizontal="center" vertical="center"/>
    </xf>
    <xf numFmtId="0" fontId="21" fillId="0" borderId="85" xfId="0" applyNumberFormat="1" applyFont="1" applyFill="1" applyBorder="1" applyAlignment="1" applyProtection="1">
      <alignment horizontal="center" vertical="center"/>
    </xf>
    <xf numFmtId="0" fontId="21" fillId="0" borderId="79" xfId="0" applyNumberFormat="1" applyFont="1" applyFill="1" applyBorder="1" applyAlignment="1" applyProtection="1">
      <alignment horizontal="center" vertical="center"/>
    </xf>
    <xf numFmtId="3" fontId="10" fillId="0" borderId="81" xfId="0" applyNumberFormat="1" applyFont="1" applyFill="1" applyBorder="1" applyAlignment="1" applyProtection="1">
      <alignment horizontal="left" vertical="center" shrinkToFit="1"/>
    </xf>
    <xf numFmtId="3" fontId="10" fillId="0" borderId="82" xfId="0" applyNumberFormat="1" applyFont="1" applyFill="1" applyBorder="1" applyAlignment="1" applyProtection="1">
      <alignment horizontal="left" vertical="center" shrinkToFit="1"/>
    </xf>
    <xf numFmtId="3" fontId="10" fillId="0" borderId="83" xfId="0" applyNumberFormat="1" applyFont="1" applyFill="1" applyBorder="1" applyAlignment="1" applyProtection="1">
      <alignment horizontal="left" vertical="center" shrinkToFit="1"/>
    </xf>
    <xf numFmtId="0" fontId="17" fillId="0" borderId="0" xfId="0" applyNumberFormat="1" applyFont="1" applyAlignment="1">
      <alignment horizontal="left" vertical="center"/>
    </xf>
    <xf numFmtId="0" fontId="9" fillId="0" borderId="75" xfId="0" applyNumberFormat="1" applyFont="1" applyFill="1" applyBorder="1" applyAlignment="1" applyProtection="1">
      <alignment horizontal="center" vertical="center"/>
    </xf>
    <xf numFmtId="0" fontId="9" fillId="0" borderId="76" xfId="0" applyNumberFormat="1" applyFont="1" applyFill="1" applyBorder="1" applyAlignment="1" applyProtection="1">
      <alignment horizontal="center" vertical="center"/>
    </xf>
    <xf numFmtId="0" fontId="9" fillId="0" borderId="73" xfId="0" applyNumberFormat="1" applyFont="1" applyFill="1" applyBorder="1" applyAlignment="1" applyProtection="1">
      <alignment horizontal="center" vertical="center"/>
    </xf>
    <xf numFmtId="0" fontId="9" fillId="0" borderId="74" xfId="0" applyNumberFormat="1" applyFont="1" applyFill="1" applyBorder="1" applyAlignment="1" applyProtection="1">
      <alignment horizontal="center" vertical="center"/>
    </xf>
    <xf numFmtId="0" fontId="9" fillId="0" borderId="66" xfId="0" applyNumberFormat="1" applyFont="1" applyFill="1" applyBorder="1" applyAlignment="1" applyProtection="1">
      <alignment horizontal="center" vertical="center"/>
    </xf>
    <xf numFmtId="0" fontId="9" fillId="0" borderId="69" xfId="0" applyNumberFormat="1" applyFont="1" applyFill="1" applyBorder="1" applyAlignment="1" applyProtection="1">
      <alignment horizontal="center" vertical="center"/>
    </xf>
    <xf numFmtId="0" fontId="9" fillId="0" borderId="68" xfId="0" applyNumberFormat="1" applyFont="1" applyFill="1" applyBorder="1" applyAlignment="1" applyProtection="1">
      <alignment horizontal="center" vertical="center"/>
    </xf>
    <xf numFmtId="0" fontId="9" fillId="0" borderId="70" xfId="0" applyNumberFormat="1" applyFont="1" applyFill="1" applyBorder="1" applyAlignment="1" applyProtection="1">
      <alignment horizontal="center" vertical="center"/>
    </xf>
    <xf numFmtId="0" fontId="9" fillId="0" borderId="67" xfId="0" applyNumberFormat="1" applyFont="1" applyFill="1" applyBorder="1" applyAlignment="1" applyProtection="1">
      <alignment horizontal="center" vertical="center"/>
    </xf>
    <xf numFmtId="0" fontId="9" fillId="0" borderId="20" xfId="0" applyNumberFormat="1" applyFont="1" applyFill="1" applyBorder="1" applyAlignment="1" applyProtection="1">
      <alignment horizontal="center" vertical="center"/>
    </xf>
    <xf numFmtId="0" fontId="21" fillId="0" borderId="77" xfId="0" applyNumberFormat="1" applyFont="1" applyFill="1" applyBorder="1" applyAlignment="1" applyProtection="1">
      <alignment horizontal="center" vertical="center"/>
    </xf>
    <xf numFmtId="0" fontId="21" fillId="0" borderId="78" xfId="0" applyNumberFormat="1" applyFont="1" applyFill="1" applyBorder="1" applyAlignment="1" applyProtection="1">
      <alignment horizontal="center" vertical="center"/>
    </xf>
  </cellXfs>
  <cellStyles count="4">
    <cellStyle name="백분율" xfId="3" builtinId="5"/>
    <cellStyle name="쉼표 [0]" xfId="1" builtinId="6"/>
    <cellStyle name="표준" xfId="0" builtinId="0"/>
    <cellStyle name="표준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view="pageBreakPreview" topLeftCell="A2" zoomScale="75" zoomScaleSheetLayoutView="75" workbookViewId="0">
      <selection activeCell="A7" sqref="A7"/>
    </sheetView>
  </sheetViews>
  <sheetFormatPr defaultRowHeight="13.5" x14ac:dyDescent="0.15"/>
  <cols>
    <col min="1" max="1" width="111.21875" customWidth="1"/>
  </cols>
  <sheetData>
    <row r="1" spans="1:1" ht="84.75" customHeight="1" x14ac:dyDescent="0.15">
      <c r="A1" s="1"/>
    </row>
    <row r="2" spans="1:1" ht="30" customHeight="1" x14ac:dyDescent="0.15">
      <c r="A2" s="110" t="s">
        <v>63</v>
      </c>
    </row>
    <row r="3" spans="1:1" ht="30" customHeight="1" x14ac:dyDescent="0.4">
      <c r="A3" s="41" t="s">
        <v>80</v>
      </c>
    </row>
    <row r="4" spans="1:1" ht="30" customHeight="1" x14ac:dyDescent="0.15">
      <c r="A4" s="2"/>
    </row>
    <row r="5" spans="1:1" ht="30" customHeight="1" x14ac:dyDescent="0.15">
      <c r="A5" s="2"/>
    </row>
    <row r="6" spans="1:1" ht="180" customHeight="1" x14ac:dyDescent="0.3">
      <c r="A6" s="14" t="s">
        <v>95</v>
      </c>
    </row>
    <row r="7" spans="1:1" ht="170.25" customHeight="1" x14ac:dyDescent="0.15">
      <c r="A7" s="2"/>
    </row>
    <row r="8" spans="1:1" ht="30" customHeight="1" x14ac:dyDescent="0.15">
      <c r="A8" s="3" t="s">
        <v>11</v>
      </c>
    </row>
    <row r="9" spans="1:1" ht="30" customHeight="1" x14ac:dyDescent="0.15">
      <c r="A9" s="4" t="s">
        <v>65</v>
      </c>
    </row>
    <row r="10" spans="1:1" x14ac:dyDescent="0.15">
      <c r="A10" s="5"/>
    </row>
    <row r="11" spans="1:1" x14ac:dyDescent="0.15">
      <c r="A11" s="5"/>
    </row>
    <row r="12" spans="1:1" x14ac:dyDescent="0.15">
      <c r="A12" s="5"/>
    </row>
    <row r="13" spans="1:1" x14ac:dyDescent="0.15">
      <c r="A13" s="5"/>
    </row>
    <row r="14" spans="1:1" x14ac:dyDescent="0.15">
      <c r="A14" s="5"/>
    </row>
  </sheetData>
  <phoneticPr fontId="20" type="noConversion"/>
  <pageMargins left="0.74803149606299213" right="0.74803149606299213" top="0.98425196850393704" bottom="0.55118110236220474" header="0.51181102362204722" footer="0.47244094488188981"/>
  <pageSetup paperSize="9" firstPageNumber="6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9"/>
  <sheetViews>
    <sheetView tabSelected="1" view="pageBreakPreview" zoomScale="70" zoomScaleSheetLayoutView="70" workbookViewId="0">
      <selection activeCell="A13" sqref="A13:XFD13"/>
    </sheetView>
  </sheetViews>
  <sheetFormatPr defaultRowHeight="13.5" x14ac:dyDescent="0.15"/>
  <cols>
    <col min="1" max="1" width="70.77734375" customWidth="1"/>
  </cols>
  <sheetData>
    <row r="1" spans="1:1" ht="30" customHeight="1" x14ac:dyDescent="0.3">
      <c r="A1" s="43" t="s">
        <v>19</v>
      </c>
    </row>
    <row r="2" spans="1:1" ht="30" customHeight="1" x14ac:dyDescent="0.15">
      <c r="A2" s="44"/>
    </row>
    <row r="3" spans="1:1" ht="30" customHeight="1" x14ac:dyDescent="0.15">
      <c r="A3" s="45" t="s">
        <v>81</v>
      </c>
    </row>
    <row r="4" spans="1:1" ht="30" customHeight="1" x14ac:dyDescent="0.15">
      <c r="A4" s="45"/>
    </row>
    <row r="5" spans="1:1" ht="30" customHeight="1" x14ac:dyDescent="0.15">
      <c r="A5" s="45" t="s">
        <v>87</v>
      </c>
    </row>
    <row r="6" spans="1:1" ht="30" customHeight="1" x14ac:dyDescent="0.15">
      <c r="A6" s="45"/>
    </row>
    <row r="7" spans="1:1" ht="30" customHeight="1" x14ac:dyDescent="0.15">
      <c r="A7" s="45" t="s">
        <v>96</v>
      </c>
    </row>
    <row r="8" spans="1:1" ht="30" customHeight="1" x14ac:dyDescent="0.15">
      <c r="A8" s="45"/>
    </row>
    <row r="9" spans="1:1" ht="30" customHeight="1" x14ac:dyDescent="0.15">
      <c r="A9" s="45" t="s">
        <v>79</v>
      </c>
    </row>
    <row r="10" spans="1:1" ht="30" customHeight="1" x14ac:dyDescent="0.15">
      <c r="A10" s="45"/>
    </row>
    <row r="11" spans="1:1" ht="30" customHeight="1" x14ac:dyDescent="0.15">
      <c r="A11" s="45" t="s">
        <v>97</v>
      </c>
    </row>
    <row r="12" spans="1:1" ht="30" customHeight="1" x14ac:dyDescent="0.15">
      <c r="A12" s="45"/>
    </row>
    <row r="13" spans="1:1" ht="30" customHeight="1" x14ac:dyDescent="0.15">
      <c r="A13" s="45" t="s">
        <v>98</v>
      </c>
    </row>
    <row r="14" spans="1:1" ht="30" customHeight="1" x14ac:dyDescent="0.15">
      <c r="A14" s="45"/>
    </row>
    <row r="15" spans="1:1" ht="30" customHeight="1" x14ac:dyDescent="0.15">
      <c r="A15" s="45" t="s">
        <v>100</v>
      </c>
    </row>
    <row r="16" spans="1:1" ht="30" customHeight="1" x14ac:dyDescent="0.15">
      <c r="A16" s="44" t="s">
        <v>99</v>
      </c>
    </row>
    <row r="17" spans="1:1" ht="14.25" x14ac:dyDescent="0.15">
      <c r="A17" s="34"/>
    </row>
    <row r="18" spans="1:1" ht="14.25" x14ac:dyDescent="0.15">
      <c r="A18" s="35"/>
    </row>
    <row r="19" spans="1:1" ht="20.25" x14ac:dyDescent="0.25">
      <c r="A19" s="36"/>
    </row>
  </sheetData>
  <phoneticPr fontId="20" type="noConversion"/>
  <pageMargins left="0.74803149606299213" right="0.74803149606299213" top="0.98425196850393704" bottom="0.98425196850393704" header="0.51181102362204722" footer="0.51181102362204722"/>
  <pageSetup paperSize="9" firstPageNumber="68" orientation="portrait" useFirstPageNumber="1" r:id="rId1"/>
  <headerFooter>
    <oddFooter>&amp;R참좋은재가노인돌봄센터(2022.02.14)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"/>
  <sheetViews>
    <sheetView view="pageBreakPreview" zoomScaleSheetLayoutView="100" workbookViewId="0">
      <selection activeCell="G14" sqref="G14"/>
    </sheetView>
  </sheetViews>
  <sheetFormatPr defaultRowHeight="13.5" x14ac:dyDescent="0.15"/>
  <cols>
    <col min="1" max="1" width="14.88671875" style="13" customWidth="1"/>
    <col min="2" max="2" width="15.88671875" style="13" customWidth="1"/>
    <col min="3" max="5" width="13.77734375" style="13" customWidth="1"/>
  </cols>
  <sheetData>
    <row r="1" spans="1:5" ht="39" customHeight="1" x14ac:dyDescent="0.15">
      <c r="A1" s="201" t="s">
        <v>82</v>
      </c>
      <c r="B1" s="201"/>
      <c r="C1" s="201"/>
      <c r="D1" s="201"/>
      <c r="E1" s="201"/>
    </row>
    <row r="2" spans="1:5" ht="18" customHeight="1" x14ac:dyDescent="0.15">
      <c r="A2" s="6"/>
      <c r="B2" s="6"/>
      <c r="C2" s="6"/>
      <c r="D2" s="6"/>
      <c r="E2" s="33" t="s">
        <v>15</v>
      </c>
    </row>
    <row r="3" spans="1:5" ht="21" customHeight="1" x14ac:dyDescent="0.15">
      <c r="A3" s="202" t="s">
        <v>28</v>
      </c>
      <c r="B3" s="203"/>
      <c r="C3" s="204"/>
      <c r="D3" s="204"/>
      <c r="E3" s="205"/>
    </row>
    <row r="4" spans="1:5" ht="21" customHeight="1" x14ac:dyDescent="0.15">
      <c r="A4" s="15" t="s">
        <v>34</v>
      </c>
      <c r="B4" s="107" t="s">
        <v>33</v>
      </c>
      <c r="C4" s="109" t="s">
        <v>84</v>
      </c>
      <c r="D4" s="109" t="s">
        <v>86</v>
      </c>
      <c r="E4" s="108" t="s">
        <v>26</v>
      </c>
    </row>
    <row r="5" spans="1:5" ht="21" customHeight="1" x14ac:dyDescent="0.15">
      <c r="A5" s="206" t="s">
        <v>16</v>
      </c>
      <c r="B5" s="207"/>
      <c r="C5" s="16">
        <f>C6++C8+C9+C7</f>
        <v>35498000</v>
      </c>
      <c r="D5" s="16">
        <f>D6+D7++D8+D9</f>
        <v>43430000</v>
      </c>
      <c r="E5" s="29">
        <f t="shared" ref="E5:E9" si="0">D5-C5</f>
        <v>7932000</v>
      </c>
    </row>
    <row r="6" spans="1:5" ht="21" customHeight="1" x14ac:dyDescent="0.15">
      <c r="A6" s="37" t="s">
        <v>8</v>
      </c>
      <c r="B6" s="17" t="s">
        <v>8</v>
      </c>
      <c r="C6" s="18">
        <f>세입예산!D6</f>
        <v>35496000</v>
      </c>
      <c r="D6" s="18">
        <f>세입예산!E6</f>
        <v>43428000</v>
      </c>
      <c r="E6" s="19">
        <f t="shared" si="0"/>
        <v>7932000</v>
      </c>
    </row>
    <row r="7" spans="1:5" ht="21" customHeight="1" x14ac:dyDescent="0.15">
      <c r="A7" s="37" t="s">
        <v>67</v>
      </c>
      <c r="B7" s="17" t="s">
        <v>67</v>
      </c>
      <c r="C7" s="18">
        <f>세입예산!D11</f>
        <v>0</v>
      </c>
      <c r="D7" s="18">
        <f>세입예산!E11</f>
        <v>0</v>
      </c>
      <c r="E7" s="19">
        <f t="shared" si="0"/>
        <v>0</v>
      </c>
    </row>
    <row r="8" spans="1:5" ht="21" customHeight="1" x14ac:dyDescent="0.15">
      <c r="A8" s="20" t="s">
        <v>14</v>
      </c>
      <c r="B8" s="21" t="s">
        <v>14</v>
      </c>
      <c r="C8" s="22">
        <f>세입예산!D14</f>
        <v>0</v>
      </c>
      <c r="D8" s="22">
        <f>세입예산!E14</f>
        <v>0</v>
      </c>
      <c r="E8" s="19">
        <f t="shared" si="0"/>
        <v>0</v>
      </c>
    </row>
    <row r="9" spans="1:5" ht="21" customHeight="1" x14ac:dyDescent="0.15">
      <c r="A9" s="23" t="s">
        <v>0</v>
      </c>
      <c r="B9" s="24" t="s">
        <v>9</v>
      </c>
      <c r="C9" s="25">
        <f>세입예산!D17</f>
        <v>2000</v>
      </c>
      <c r="D9" s="25">
        <f>세입예산!E17</f>
        <v>2000</v>
      </c>
      <c r="E9" s="26">
        <f t="shared" si="0"/>
        <v>0</v>
      </c>
    </row>
    <row r="10" spans="1:5" ht="21" customHeight="1" x14ac:dyDescent="0.15">
      <c r="A10" s="7"/>
      <c r="B10" s="7"/>
      <c r="C10" s="8"/>
      <c r="D10" s="9"/>
      <c r="E10" s="10"/>
    </row>
    <row r="11" spans="1:5" ht="21" customHeight="1" x14ac:dyDescent="0.15">
      <c r="A11" s="11"/>
      <c r="B11" s="11"/>
      <c r="C11" s="11"/>
      <c r="D11" s="11"/>
      <c r="E11" s="32" t="s">
        <v>15</v>
      </c>
    </row>
    <row r="12" spans="1:5" ht="21" customHeight="1" x14ac:dyDescent="0.15">
      <c r="A12" s="202" t="s">
        <v>30</v>
      </c>
      <c r="B12" s="203"/>
      <c r="C12" s="204"/>
      <c r="D12" s="204"/>
      <c r="E12" s="205"/>
    </row>
    <row r="13" spans="1:5" ht="21" customHeight="1" x14ac:dyDescent="0.15">
      <c r="A13" s="15" t="s">
        <v>34</v>
      </c>
      <c r="B13" s="107" t="s">
        <v>33</v>
      </c>
      <c r="C13" s="109" t="s">
        <v>83</v>
      </c>
      <c r="D13" s="109" t="s">
        <v>85</v>
      </c>
      <c r="E13" s="108" t="s">
        <v>26</v>
      </c>
    </row>
    <row r="14" spans="1:5" ht="21" customHeight="1" x14ac:dyDescent="0.15">
      <c r="A14" s="27" t="s">
        <v>18</v>
      </c>
      <c r="B14" s="28"/>
      <c r="C14" s="16">
        <f>SUM(C15:C17)</f>
        <v>35498000</v>
      </c>
      <c r="D14" s="16">
        <f>SUM(D15:D17)</f>
        <v>43430000</v>
      </c>
      <c r="E14" s="29">
        <f>D14-C14</f>
        <v>7932000</v>
      </c>
    </row>
    <row r="15" spans="1:5" ht="21" customHeight="1" x14ac:dyDescent="0.15">
      <c r="A15" s="38" t="s">
        <v>54</v>
      </c>
      <c r="B15" s="30" t="s">
        <v>55</v>
      </c>
      <c r="C15" s="31">
        <f>세출예산!D7</f>
        <v>0</v>
      </c>
      <c r="D15" s="31">
        <f>세출예산!E7</f>
        <v>0</v>
      </c>
      <c r="E15" s="63">
        <f>D15-C15</f>
        <v>0</v>
      </c>
    </row>
    <row r="16" spans="1:5" ht="21" customHeight="1" x14ac:dyDescent="0.15">
      <c r="A16" s="38" t="s">
        <v>36</v>
      </c>
      <c r="B16" s="71" t="s">
        <v>22</v>
      </c>
      <c r="C16" s="39">
        <f>세출예산!D11</f>
        <v>35496000</v>
      </c>
      <c r="D16" s="39">
        <f>세출예산!E11</f>
        <v>43428000</v>
      </c>
      <c r="E16" s="67">
        <f>D16-C16</f>
        <v>7932000</v>
      </c>
    </row>
    <row r="17" spans="1:5" ht="21" customHeight="1" x14ac:dyDescent="0.15">
      <c r="A17" s="69" t="s">
        <v>21</v>
      </c>
      <c r="B17" s="106" t="s">
        <v>21</v>
      </c>
      <c r="C17" s="56">
        <f>세출예산!D17</f>
        <v>2000</v>
      </c>
      <c r="D17" s="56">
        <f>세출예산!E18</f>
        <v>2000</v>
      </c>
      <c r="E17" s="68">
        <f>D17-C17</f>
        <v>0</v>
      </c>
    </row>
    <row r="18" spans="1:5" x14ac:dyDescent="0.15">
      <c r="A18" s="12"/>
      <c r="B18" s="12"/>
    </row>
  </sheetData>
  <mergeCells count="4">
    <mergeCell ref="A1:E1"/>
    <mergeCell ref="A3:E3"/>
    <mergeCell ref="A5:B5"/>
    <mergeCell ref="A12:E12"/>
  </mergeCells>
  <phoneticPr fontId="20" type="noConversion"/>
  <pageMargins left="0.78740157480314965" right="0.74803149606299213" top="0.98425196850393704" bottom="0.98425196850393704" header="0.51181102362204722" footer="0.51181102362204722"/>
  <pageSetup paperSize="9" firstPageNumber="69" orientation="portrait" useFirstPageNumber="1" r:id="rId1"/>
  <headerFooter>
    <oddFooter>&amp;R참좋은재가노인돌봄센터(2022.02.14)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"/>
  <sheetViews>
    <sheetView showGridLines="0" zoomScaleNormal="100" workbookViewId="0">
      <selection sqref="A1:XFD20"/>
    </sheetView>
  </sheetViews>
  <sheetFormatPr defaultRowHeight="13.5" x14ac:dyDescent="0.15"/>
  <cols>
    <col min="1" max="1" width="8.33203125" customWidth="1"/>
    <col min="2" max="2" width="9" customWidth="1"/>
    <col min="3" max="3" width="12.88671875" customWidth="1"/>
    <col min="4" max="4" width="11.77734375" customWidth="1"/>
    <col min="5" max="5" width="12.21875" customWidth="1"/>
    <col min="6" max="6" width="10.6640625" customWidth="1"/>
    <col min="7" max="7" width="7.6640625" style="86" customWidth="1"/>
    <col min="8" max="8" width="19.77734375" customWidth="1"/>
    <col min="9" max="9" width="8.88671875" customWidth="1"/>
    <col min="10" max="10" width="3.44140625" customWidth="1"/>
    <col min="11" max="11" width="3.21875" customWidth="1"/>
    <col min="12" max="12" width="3.33203125" customWidth="1"/>
    <col min="13" max="13" width="3.5546875" customWidth="1"/>
    <col min="14" max="14" width="3" customWidth="1"/>
    <col min="15" max="15" width="3.33203125" customWidth="1"/>
    <col min="16" max="16" width="3.5546875" customWidth="1"/>
    <col min="17" max="17" width="12.6640625" customWidth="1"/>
  </cols>
  <sheetData>
    <row r="1" spans="1:17" s="125" customFormat="1" ht="20.100000000000001" customHeight="1" x14ac:dyDescent="0.15">
      <c r="A1" s="219" t="s">
        <v>93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111"/>
    </row>
    <row r="2" spans="1:17" s="125" customFormat="1" ht="20.100000000000001" customHeight="1" x14ac:dyDescent="0.15">
      <c r="A2" s="232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</row>
    <row r="3" spans="1:17" s="125" customFormat="1" ht="20.100000000000001" customHeight="1" x14ac:dyDescent="0.15">
      <c r="A3" s="220" t="s">
        <v>37</v>
      </c>
      <c r="B3" s="221"/>
      <c r="C3" s="222"/>
      <c r="D3" s="223" t="s">
        <v>84</v>
      </c>
      <c r="E3" s="223" t="s">
        <v>86</v>
      </c>
      <c r="F3" s="225" t="s">
        <v>26</v>
      </c>
      <c r="G3" s="225"/>
      <c r="H3" s="226" t="s">
        <v>5</v>
      </c>
      <c r="I3" s="227"/>
      <c r="J3" s="227"/>
      <c r="K3" s="227"/>
      <c r="L3" s="227"/>
      <c r="M3" s="227"/>
      <c r="N3" s="227"/>
      <c r="O3" s="227"/>
      <c r="P3" s="227"/>
      <c r="Q3" s="228"/>
    </row>
    <row r="4" spans="1:17" s="125" customFormat="1" ht="20.100000000000001" customHeight="1" x14ac:dyDescent="0.15">
      <c r="A4" s="126" t="s">
        <v>35</v>
      </c>
      <c r="B4" s="127" t="s">
        <v>51</v>
      </c>
      <c r="C4" s="127" t="s">
        <v>50</v>
      </c>
      <c r="D4" s="224"/>
      <c r="E4" s="224"/>
      <c r="F4" s="62" t="s">
        <v>40</v>
      </c>
      <c r="G4" s="87" t="s">
        <v>45</v>
      </c>
      <c r="H4" s="229"/>
      <c r="I4" s="230"/>
      <c r="J4" s="230"/>
      <c r="K4" s="230"/>
      <c r="L4" s="230"/>
      <c r="M4" s="230"/>
      <c r="N4" s="230"/>
      <c r="O4" s="230"/>
      <c r="P4" s="230"/>
      <c r="Q4" s="231"/>
    </row>
    <row r="5" spans="1:17" s="125" customFormat="1" ht="20.100000000000001" customHeight="1" x14ac:dyDescent="0.15">
      <c r="A5" s="234" t="s">
        <v>31</v>
      </c>
      <c r="B5" s="235"/>
      <c r="C5" s="236"/>
      <c r="D5" s="72">
        <f>D6+D14+D11+D17</f>
        <v>35498000</v>
      </c>
      <c r="E5" s="72">
        <f>SUM(E6+E11+E14+E17)</f>
        <v>43430000</v>
      </c>
      <c r="F5" s="72">
        <f>F6+F17+F14+F11</f>
        <v>7932000</v>
      </c>
      <c r="G5" s="95">
        <f t="shared" ref="G5:G8" si="0">E5/D5*100</f>
        <v>122.34492084061075</v>
      </c>
      <c r="H5" s="73"/>
      <c r="I5" s="74"/>
      <c r="J5" s="74"/>
      <c r="K5" s="74"/>
      <c r="L5" s="74"/>
      <c r="M5" s="74"/>
      <c r="N5" s="74"/>
      <c r="O5" s="46"/>
      <c r="P5" s="128"/>
      <c r="Q5" s="129"/>
    </row>
    <row r="6" spans="1:17" s="125" customFormat="1" ht="20.100000000000001" customHeight="1" x14ac:dyDescent="0.15">
      <c r="A6" s="217" t="s">
        <v>8</v>
      </c>
      <c r="B6" s="218"/>
      <c r="C6" s="214"/>
      <c r="D6" s="75">
        <f>D7</f>
        <v>35496000</v>
      </c>
      <c r="E6" s="75">
        <f>E7</f>
        <v>43428000</v>
      </c>
      <c r="F6" s="75">
        <f>E6-D6</f>
        <v>7932000</v>
      </c>
      <c r="G6" s="96">
        <f t="shared" si="0"/>
        <v>122.34617985125085</v>
      </c>
      <c r="H6" s="76"/>
      <c r="I6" s="66"/>
      <c r="J6" s="66"/>
      <c r="K6" s="66"/>
      <c r="L6" s="66"/>
      <c r="M6" s="66"/>
      <c r="N6" s="66"/>
      <c r="O6" s="47"/>
      <c r="P6" s="130"/>
      <c r="Q6" s="131"/>
    </row>
    <row r="7" spans="1:17" s="125" customFormat="1" ht="20.100000000000001" customHeight="1" x14ac:dyDescent="0.15">
      <c r="A7" s="215"/>
      <c r="B7" s="213" t="s">
        <v>8</v>
      </c>
      <c r="C7" s="214"/>
      <c r="D7" s="77">
        <f>D8</f>
        <v>35496000</v>
      </c>
      <c r="E7" s="77">
        <f>E8</f>
        <v>43428000</v>
      </c>
      <c r="F7" s="77">
        <f>E7-D7</f>
        <v>7932000</v>
      </c>
      <c r="G7" s="97">
        <f t="shared" si="0"/>
        <v>122.34617985125085</v>
      </c>
      <c r="H7" s="76"/>
      <c r="I7" s="66"/>
      <c r="J7" s="66"/>
      <c r="K7" s="66"/>
      <c r="L7" s="66"/>
      <c r="M7" s="66"/>
      <c r="N7" s="66"/>
      <c r="O7" s="47"/>
      <c r="P7" s="130"/>
      <c r="Q7" s="131"/>
    </row>
    <row r="8" spans="1:17" s="125" customFormat="1" ht="20.100000000000001" customHeight="1" x14ac:dyDescent="0.15">
      <c r="A8" s="237"/>
      <c r="B8" s="168"/>
      <c r="C8" s="132" t="s">
        <v>3</v>
      </c>
      <c r="D8" s="169">
        <v>35496000</v>
      </c>
      <c r="E8" s="169">
        <f>Q8</f>
        <v>43428000</v>
      </c>
      <c r="F8" s="169">
        <f t="shared" ref="F8:F13" si="1">E8-D8</f>
        <v>7932000</v>
      </c>
      <c r="G8" s="98">
        <f t="shared" si="0"/>
        <v>122.34617985125085</v>
      </c>
      <c r="H8" s="133"/>
      <c r="I8" s="171"/>
      <c r="J8" s="171"/>
      <c r="K8" s="171"/>
      <c r="L8" s="171"/>
      <c r="M8" s="171"/>
      <c r="N8" s="171"/>
      <c r="O8" s="48"/>
      <c r="P8" s="172"/>
      <c r="Q8" s="170">
        <f>Q9+Q10</f>
        <v>43428000</v>
      </c>
    </row>
    <row r="9" spans="1:17" s="125" customFormat="1" ht="20.100000000000001" customHeight="1" x14ac:dyDescent="0.15">
      <c r="A9" s="237"/>
      <c r="B9" s="238"/>
      <c r="C9" s="132"/>
      <c r="D9" s="189"/>
      <c r="E9" s="189"/>
      <c r="F9" s="51"/>
      <c r="G9" s="190"/>
      <c r="H9" s="191" t="s">
        <v>4</v>
      </c>
      <c r="I9" s="192">
        <v>4000</v>
      </c>
      <c r="J9" s="192" t="s">
        <v>52</v>
      </c>
      <c r="K9" s="192" t="s">
        <v>44</v>
      </c>
      <c r="L9" s="192">
        <v>14</v>
      </c>
      <c r="M9" s="192" t="s">
        <v>46</v>
      </c>
      <c r="N9" s="192" t="s">
        <v>44</v>
      </c>
      <c r="O9" s="49">
        <v>288</v>
      </c>
      <c r="P9" s="193" t="s">
        <v>38</v>
      </c>
      <c r="Q9" s="194">
        <f>ROUNDDOWN((I9*L9*O9),-1)</f>
        <v>16128000</v>
      </c>
    </row>
    <row r="10" spans="1:17" s="125" customFormat="1" ht="20.100000000000001" customHeight="1" x14ac:dyDescent="0.15">
      <c r="A10" s="237"/>
      <c r="B10" s="238"/>
      <c r="C10" s="132"/>
      <c r="D10" s="80"/>
      <c r="E10" s="195"/>
      <c r="F10" s="136"/>
      <c r="G10" s="196"/>
      <c r="H10" s="81" t="s">
        <v>71</v>
      </c>
      <c r="I10" s="64">
        <v>7000</v>
      </c>
      <c r="J10" s="64" t="s">
        <v>58</v>
      </c>
      <c r="K10" s="64" t="s">
        <v>44</v>
      </c>
      <c r="L10" s="64">
        <v>75</v>
      </c>
      <c r="M10" s="64" t="s">
        <v>74</v>
      </c>
      <c r="N10" s="64" t="s">
        <v>44</v>
      </c>
      <c r="O10" s="54">
        <v>52</v>
      </c>
      <c r="P10" s="128" t="s">
        <v>75</v>
      </c>
      <c r="Q10" s="137">
        <f>I10*L10*O10</f>
        <v>27300000</v>
      </c>
    </row>
    <row r="11" spans="1:17" s="125" customFormat="1" ht="20.100000000000001" customHeight="1" x14ac:dyDescent="0.15">
      <c r="A11" s="217" t="s">
        <v>67</v>
      </c>
      <c r="B11" s="218"/>
      <c r="C11" s="214"/>
      <c r="D11" s="82">
        <f>D12</f>
        <v>0</v>
      </c>
      <c r="E11" s="173">
        <f>E12</f>
        <v>0</v>
      </c>
      <c r="F11" s="72">
        <f t="shared" si="1"/>
        <v>0</v>
      </c>
      <c r="G11" s="177">
        <v>0</v>
      </c>
      <c r="H11" s="81"/>
      <c r="I11" s="64"/>
      <c r="J11" s="64"/>
      <c r="K11" s="64"/>
      <c r="L11" s="64"/>
      <c r="M11" s="64"/>
      <c r="N11" s="64"/>
      <c r="O11" s="54"/>
      <c r="P11" s="128"/>
      <c r="Q11" s="137"/>
    </row>
    <row r="12" spans="1:17" s="125" customFormat="1" ht="20.100000000000001" customHeight="1" x14ac:dyDescent="0.15">
      <c r="A12" s="187"/>
      <c r="B12" s="213" t="s">
        <v>67</v>
      </c>
      <c r="C12" s="214"/>
      <c r="D12" s="80">
        <f>D13</f>
        <v>0</v>
      </c>
      <c r="E12" s="135">
        <f>E13</f>
        <v>0</v>
      </c>
      <c r="F12" s="136">
        <f t="shared" si="1"/>
        <v>0</v>
      </c>
      <c r="G12" s="97">
        <v>0</v>
      </c>
      <c r="H12" s="81"/>
      <c r="I12" s="64"/>
      <c r="J12" s="64"/>
      <c r="K12" s="64"/>
      <c r="L12" s="64"/>
      <c r="M12" s="64"/>
      <c r="N12" s="64"/>
      <c r="O12" s="54"/>
      <c r="P12" s="128"/>
      <c r="Q12" s="137"/>
    </row>
    <row r="13" spans="1:17" s="125" customFormat="1" ht="20.100000000000001" customHeight="1" x14ac:dyDescent="0.15">
      <c r="A13" s="187"/>
      <c r="B13" s="174"/>
      <c r="C13" s="186" t="s">
        <v>68</v>
      </c>
      <c r="D13" s="80">
        <v>0</v>
      </c>
      <c r="E13" s="135">
        <f>Q13</f>
        <v>0</v>
      </c>
      <c r="F13" s="136">
        <f t="shared" si="1"/>
        <v>0</v>
      </c>
      <c r="G13" s="97">
        <v>0</v>
      </c>
      <c r="H13" s="81" t="s">
        <v>88</v>
      </c>
      <c r="I13" s="64">
        <v>0</v>
      </c>
      <c r="J13" s="64" t="s">
        <v>58</v>
      </c>
      <c r="K13" s="64" t="s">
        <v>44</v>
      </c>
      <c r="L13" s="64">
        <v>0</v>
      </c>
      <c r="M13" s="64" t="s">
        <v>60</v>
      </c>
      <c r="N13" s="64"/>
      <c r="O13" s="54"/>
      <c r="P13" s="128"/>
      <c r="Q13" s="137">
        <f>I13*L13</f>
        <v>0</v>
      </c>
    </row>
    <row r="14" spans="1:17" s="125" customFormat="1" ht="20.100000000000001" customHeight="1" x14ac:dyDescent="0.15">
      <c r="A14" s="210" t="s">
        <v>47</v>
      </c>
      <c r="B14" s="211"/>
      <c r="C14" s="212"/>
      <c r="D14" s="82">
        <f>D15</f>
        <v>0</v>
      </c>
      <c r="E14" s="82">
        <f>E15</f>
        <v>0</v>
      </c>
      <c r="F14" s="72">
        <f t="shared" ref="F14:F19" si="2">E14-D14</f>
        <v>0</v>
      </c>
      <c r="G14" s="95">
        <v>0</v>
      </c>
      <c r="H14" s="81"/>
      <c r="I14" s="74"/>
      <c r="J14" s="46"/>
      <c r="K14" s="46"/>
      <c r="L14" s="46"/>
      <c r="M14" s="46"/>
      <c r="N14" s="46"/>
      <c r="O14" s="46"/>
      <c r="P14" s="128"/>
      <c r="Q14" s="138"/>
    </row>
    <row r="15" spans="1:17" s="125" customFormat="1" ht="20.100000000000001" customHeight="1" x14ac:dyDescent="0.15">
      <c r="A15" s="215"/>
      <c r="B15" s="213" t="s">
        <v>6</v>
      </c>
      <c r="C15" s="214"/>
      <c r="D15" s="85">
        <f>+D16</f>
        <v>0</v>
      </c>
      <c r="E15" s="85">
        <f>E16</f>
        <v>0</v>
      </c>
      <c r="F15" s="136">
        <f t="shared" si="2"/>
        <v>0</v>
      </c>
      <c r="G15" s="97">
        <v>0</v>
      </c>
      <c r="H15" s="76"/>
      <c r="I15" s="66"/>
      <c r="J15" s="66"/>
      <c r="K15" s="66"/>
      <c r="L15" s="66"/>
      <c r="M15" s="66"/>
      <c r="N15" s="66"/>
      <c r="O15" s="47"/>
      <c r="P15" s="130"/>
      <c r="Q15" s="139"/>
    </row>
    <row r="16" spans="1:17" s="125" customFormat="1" ht="20.100000000000001" customHeight="1" x14ac:dyDescent="0.15">
      <c r="A16" s="216"/>
      <c r="B16" s="183"/>
      <c r="C16" s="99" t="s">
        <v>92</v>
      </c>
      <c r="D16" s="85">
        <v>0</v>
      </c>
      <c r="E16" s="85">
        <f>I16*L16</f>
        <v>0</v>
      </c>
      <c r="F16" s="136">
        <f t="shared" si="2"/>
        <v>0</v>
      </c>
      <c r="G16" s="97">
        <v>0</v>
      </c>
      <c r="H16" s="76" t="s">
        <v>92</v>
      </c>
      <c r="I16" s="64">
        <v>0</v>
      </c>
      <c r="J16" s="64" t="s">
        <v>52</v>
      </c>
      <c r="K16" s="64" t="s">
        <v>44</v>
      </c>
      <c r="L16" s="64">
        <v>0</v>
      </c>
      <c r="M16" s="64" t="s">
        <v>60</v>
      </c>
      <c r="N16" s="64"/>
      <c r="O16" s="54"/>
      <c r="P16" s="128"/>
      <c r="Q16" s="137">
        <f>I16*L16</f>
        <v>0</v>
      </c>
    </row>
    <row r="17" spans="1:17" s="125" customFormat="1" ht="20.100000000000001" customHeight="1" x14ac:dyDescent="0.15">
      <c r="A17" s="208" t="s">
        <v>43</v>
      </c>
      <c r="B17" s="208"/>
      <c r="C17" s="208"/>
      <c r="D17" s="75">
        <f>D18</f>
        <v>2000</v>
      </c>
      <c r="E17" s="75">
        <f>E18</f>
        <v>2000</v>
      </c>
      <c r="F17" s="75">
        <f t="shared" si="2"/>
        <v>0</v>
      </c>
      <c r="G17" s="96">
        <f t="shared" ref="G17:G19" si="3">E17/D17*100</f>
        <v>100</v>
      </c>
      <c r="H17" s="76"/>
      <c r="I17" s="66"/>
      <c r="J17" s="66"/>
      <c r="K17" s="66"/>
      <c r="L17" s="66"/>
      <c r="M17" s="66"/>
      <c r="N17" s="66"/>
      <c r="O17" s="47"/>
      <c r="P17" s="140"/>
      <c r="Q17" s="139"/>
    </row>
    <row r="18" spans="1:17" s="125" customFormat="1" ht="20.100000000000001" customHeight="1" x14ac:dyDescent="0.15">
      <c r="A18" s="141"/>
      <c r="B18" s="209" t="s">
        <v>43</v>
      </c>
      <c r="C18" s="209"/>
      <c r="D18" s="77">
        <f>D19</f>
        <v>2000</v>
      </c>
      <c r="E18" s="77">
        <f>E19</f>
        <v>2000</v>
      </c>
      <c r="F18" s="77">
        <f t="shared" si="2"/>
        <v>0</v>
      </c>
      <c r="G18" s="97">
        <f t="shared" si="3"/>
        <v>100</v>
      </c>
      <c r="H18" s="76" t="s">
        <v>43</v>
      </c>
      <c r="I18" s="65"/>
      <c r="J18" s="65"/>
      <c r="K18" s="65"/>
      <c r="L18" s="65"/>
      <c r="M18" s="65"/>
      <c r="N18" s="65"/>
      <c r="O18" s="55"/>
      <c r="P18" s="130"/>
      <c r="Q18" s="139"/>
    </row>
    <row r="19" spans="1:17" s="125" customFormat="1" ht="20.100000000000001" customHeight="1" x14ac:dyDescent="0.15">
      <c r="A19" s="142"/>
      <c r="B19" s="143"/>
      <c r="C19" s="144" t="s">
        <v>23</v>
      </c>
      <c r="D19" s="145">
        <v>2000</v>
      </c>
      <c r="E19" s="146">
        <f>Q19</f>
        <v>2000</v>
      </c>
      <c r="F19" s="145">
        <f t="shared" si="2"/>
        <v>0</v>
      </c>
      <c r="G19" s="147">
        <f t="shared" si="3"/>
        <v>100</v>
      </c>
      <c r="H19" s="148" t="s">
        <v>23</v>
      </c>
      <c r="I19" s="119">
        <v>1000</v>
      </c>
      <c r="J19" s="149" t="s">
        <v>52</v>
      </c>
      <c r="K19" s="149" t="s">
        <v>44</v>
      </c>
      <c r="L19" s="149">
        <v>2</v>
      </c>
      <c r="M19" s="149" t="s">
        <v>49</v>
      </c>
      <c r="N19" s="149"/>
      <c r="O19" s="150"/>
      <c r="P19" s="151"/>
      <c r="Q19" s="152">
        <f>I19*L19</f>
        <v>2000</v>
      </c>
    </row>
    <row r="20" spans="1:17" s="125" customFormat="1" ht="20.100000000000001" customHeight="1" x14ac:dyDescent="0.15">
      <c r="G20" s="175"/>
    </row>
  </sheetData>
  <mergeCells count="19">
    <mergeCell ref="B12:C12"/>
    <mergeCell ref="A11:C11"/>
    <mergeCell ref="A1:P1"/>
    <mergeCell ref="A3:C3"/>
    <mergeCell ref="D3:D4"/>
    <mergeCell ref="E3:E4"/>
    <mergeCell ref="F3:G3"/>
    <mergeCell ref="H3:Q4"/>
    <mergeCell ref="A2:Q2"/>
    <mergeCell ref="A5:C5"/>
    <mergeCell ref="A6:C6"/>
    <mergeCell ref="A7:A10"/>
    <mergeCell ref="B7:C7"/>
    <mergeCell ref="B9:B10"/>
    <mergeCell ref="A17:C17"/>
    <mergeCell ref="B18:C18"/>
    <mergeCell ref="A14:C14"/>
    <mergeCell ref="B15:C15"/>
    <mergeCell ref="A15:A16"/>
  </mergeCells>
  <phoneticPr fontId="20" type="noConversion"/>
  <pageMargins left="0.78740157480314965" right="0.78740157480314965" top="0.98425196850393704" bottom="0.98425196850393704" header="0.51181102362204722" footer="0.51181102362204722"/>
  <pageSetup paperSize="9" scale="80" firstPageNumber="70" orientation="landscape" useFirstPageNumber="1" r:id="rId1"/>
  <headerFooter>
    <oddFooter>&amp;R참좋은재가노인돌봄센터(2022.02.14)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3"/>
  <sheetViews>
    <sheetView showGridLines="0" view="pageBreakPreview" zoomScaleSheetLayoutView="100" workbookViewId="0">
      <selection activeCell="D22" sqref="D22"/>
    </sheetView>
  </sheetViews>
  <sheetFormatPr defaultRowHeight="13.5" x14ac:dyDescent="0.15"/>
  <cols>
    <col min="1" max="1" width="7.5546875" customWidth="1"/>
    <col min="2" max="2" width="8.77734375" customWidth="1"/>
    <col min="3" max="3" width="12.6640625" customWidth="1"/>
    <col min="4" max="4" width="12.5546875" customWidth="1"/>
    <col min="5" max="5" width="11.77734375" customWidth="1"/>
    <col min="6" max="6" width="11.5546875" customWidth="1"/>
    <col min="7" max="7" width="7.77734375" style="86" customWidth="1"/>
    <col min="8" max="8" width="21" customWidth="1"/>
    <col min="9" max="9" width="10.44140625" customWidth="1"/>
    <col min="10" max="10" width="3.33203125" style="89" customWidth="1"/>
    <col min="11" max="11" width="2.88671875" customWidth="1"/>
    <col min="12" max="12" width="5.77734375" customWidth="1"/>
    <col min="13" max="13" width="3.33203125" style="89" customWidth="1"/>
    <col min="14" max="14" width="2.6640625" customWidth="1"/>
    <col min="15" max="15" width="3" customWidth="1"/>
    <col min="16" max="16" width="3.6640625" style="89" customWidth="1"/>
    <col min="17" max="17" width="9.5546875" customWidth="1"/>
    <col min="19" max="19" width="13.6640625" customWidth="1"/>
    <col min="21" max="21" width="10.6640625" bestFit="1" customWidth="1"/>
  </cols>
  <sheetData>
    <row r="1" spans="1:21" s="125" customFormat="1" ht="20.100000000000001" customHeight="1" x14ac:dyDescent="0.15">
      <c r="A1" s="219" t="s">
        <v>94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111"/>
    </row>
    <row r="2" spans="1:21" s="125" customFormat="1" ht="20.100000000000001" customHeight="1" x14ac:dyDescent="0.15">
      <c r="A2" s="111"/>
      <c r="B2" s="111"/>
      <c r="C2" s="111"/>
      <c r="D2" s="111"/>
      <c r="E2" s="111"/>
      <c r="F2" s="111"/>
      <c r="G2" s="112"/>
      <c r="H2" s="111"/>
      <c r="I2" s="111"/>
      <c r="J2" s="115"/>
      <c r="K2" s="111"/>
      <c r="L2" s="111"/>
      <c r="M2" s="115"/>
      <c r="N2" s="111"/>
      <c r="O2" s="111"/>
      <c r="P2" s="253" t="s">
        <v>29</v>
      </c>
      <c r="Q2" s="233"/>
    </row>
    <row r="3" spans="1:21" s="125" customFormat="1" ht="20.100000000000001" customHeight="1" x14ac:dyDescent="0.15">
      <c r="A3" s="220" t="s">
        <v>37</v>
      </c>
      <c r="B3" s="221"/>
      <c r="C3" s="222"/>
      <c r="D3" s="223" t="s">
        <v>84</v>
      </c>
      <c r="E3" s="223" t="s">
        <v>86</v>
      </c>
      <c r="F3" s="225" t="s">
        <v>26</v>
      </c>
      <c r="G3" s="225"/>
      <c r="H3" s="226" t="s">
        <v>5</v>
      </c>
      <c r="I3" s="227"/>
      <c r="J3" s="227"/>
      <c r="K3" s="227"/>
      <c r="L3" s="227"/>
      <c r="M3" s="227"/>
      <c r="N3" s="227"/>
      <c r="O3" s="227"/>
      <c r="P3" s="227"/>
      <c r="Q3" s="228"/>
    </row>
    <row r="4" spans="1:21" s="125" customFormat="1" ht="20.100000000000001" customHeight="1" x14ac:dyDescent="0.15">
      <c r="A4" s="126" t="s">
        <v>35</v>
      </c>
      <c r="B4" s="127" t="s">
        <v>51</v>
      </c>
      <c r="C4" s="127" t="s">
        <v>50</v>
      </c>
      <c r="D4" s="224"/>
      <c r="E4" s="224"/>
      <c r="F4" s="62" t="s">
        <v>40</v>
      </c>
      <c r="G4" s="87" t="s">
        <v>39</v>
      </c>
      <c r="H4" s="229"/>
      <c r="I4" s="230"/>
      <c r="J4" s="230"/>
      <c r="K4" s="230"/>
      <c r="L4" s="230"/>
      <c r="M4" s="230"/>
      <c r="N4" s="230"/>
      <c r="O4" s="230"/>
      <c r="P4" s="230"/>
      <c r="Q4" s="231"/>
    </row>
    <row r="5" spans="1:21" s="125" customFormat="1" ht="20.100000000000001" customHeight="1" x14ac:dyDescent="0.15">
      <c r="A5" s="245" t="s">
        <v>31</v>
      </c>
      <c r="B5" s="246"/>
      <c r="C5" s="247"/>
      <c r="D5" s="72">
        <f>D6+D10+D17</f>
        <v>35498000</v>
      </c>
      <c r="E5" s="72">
        <f>E6+E10+E17</f>
        <v>43430000</v>
      </c>
      <c r="F5" s="72">
        <f t="shared" ref="F5:F12" si="0">E5-D5</f>
        <v>7932000</v>
      </c>
      <c r="G5" s="95">
        <f t="shared" ref="G5:G12" si="1">E5/D5*100</f>
        <v>122.34492084061075</v>
      </c>
      <c r="H5" s="73"/>
      <c r="I5" s="74"/>
      <c r="J5" s="115"/>
      <c r="K5" s="74"/>
      <c r="L5" s="74"/>
      <c r="M5" s="115"/>
      <c r="N5" s="74"/>
      <c r="O5" s="46"/>
      <c r="P5" s="92"/>
      <c r="Q5" s="153"/>
    </row>
    <row r="6" spans="1:21" s="125" customFormat="1" ht="20.100000000000001" customHeight="1" x14ac:dyDescent="0.15">
      <c r="A6" s="248" t="s">
        <v>54</v>
      </c>
      <c r="B6" s="249"/>
      <c r="C6" s="250"/>
      <c r="D6" s="75">
        <f>D7</f>
        <v>0</v>
      </c>
      <c r="E6" s="75">
        <f>E7</f>
        <v>0</v>
      </c>
      <c r="F6" s="75">
        <f t="shared" si="0"/>
        <v>0</v>
      </c>
      <c r="G6" s="95">
        <v>0</v>
      </c>
      <c r="H6" s="76"/>
      <c r="I6" s="66"/>
      <c r="J6" s="90"/>
      <c r="K6" s="66"/>
      <c r="L6" s="66"/>
      <c r="M6" s="90"/>
      <c r="N6" s="66"/>
      <c r="O6" s="47"/>
      <c r="P6" s="93"/>
      <c r="Q6" s="154"/>
    </row>
    <row r="7" spans="1:21" s="125" customFormat="1" ht="20.100000000000001" customHeight="1" x14ac:dyDescent="0.15">
      <c r="A7" s="215"/>
      <c r="B7" s="213" t="s">
        <v>48</v>
      </c>
      <c r="C7" s="214"/>
      <c r="D7" s="77">
        <f>D8+D9</f>
        <v>0</v>
      </c>
      <c r="E7" s="77">
        <f>E8+E9</f>
        <v>0</v>
      </c>
      <c r="F7" s="77">
        <f t="shared" si="0"/>
        <v>0</v>
      </c>
      <c r="G7" s="97">
        <v>0</v>
      </c>
      <c r="H7" s="76"/>
      <c r="I7" s="78"/>
      <c r="J7" s="90"/>
      <c r="K7" s="66"/>
      <c r="L7" s="66"/>
      <c r="M7" s="90"/>
      <c r="N7" s="66"/>
      <c r="O7" s="47"/>
      <c r="P7" s="93"/>
      <c r="Q7" s="154"/>
      <c r="T7" s="155"/>
      <c r="U7" s="156"/>
    </row>
    <row r="8" spans="1:21" s="125" customFormat="1" ht="20.100000000000001" customHeight="1" x14ac:dyDescent="0.15">
      <c r="A8" s="237"/>
      <c r="B8" s="251"/>
      <c r="C8" s="99" t="s">
        <v>17</v>
      </c>
      <c r="D8" s="85">
        <v>0</v>
      </c>
      <c r="E8" s="85">
        <f>Q8</f>
        <v>0</v>
      </c>
      <c r="F8" s="70">
        <f t="shared" si="0"/>
        <v>0</v>
      </c>
      <c r="G8" s="100">
        <v>0</v>
      </c>
      <c r="H8" s="76" t="s">
        <v>17</v>
      </c>
      <c r="I8" s="66">
        <v>0</v>
      </c>
      <c r="J8" s="90" t="s">
        <v>32</v>
      </c>
      <c r="K8" s="66" t="s">
        <v>44</v>
      </c>
      <c r="L8" s="47">
        <v>0</v>
      </c>
      <c r="M8" s="93" t="s">
        <v>49</v>
      </c>
      <c r="N8" s="66"/>
      <c r="O8" s="47"/>
      <c r="P8" s="93"/>
      <c r="Q8" s="88">
        <f>I8*L8</f>
        <v>0</v>
      </c>
      <c r="T8" s="155"/>
      <c r="U8" s="156"/>
    </row>
    <row r="9" spans="1:21" s="125" customFormat="1" ht="20.100000000000001" customHeight="1" x14ac:dyDescent="0.15">
      <c r="A9" s="216"/>
      <c r="B9" s="252"/>
      <c r="C9" s="134" t="s">
        <v>7</v>
      </c>
      <c r="D9" s="80">
        <v>0</v>
      </c>
      <c r="E9" s="135">
        <f>Q9</f>
        <v>0</v>
      </c>
      <c r="F9" s="70">
        <f t="shared" si="0"/>
        <v>0</v>
      </c>
      <c r="G9" s="100">
        <v>0</v>
      </c>
      <c r="H9" s="81" t="s">
        <v>2</v>
      </c>
      <c r="I9" s="64">
        <v>0</v>
      </c>
      <c r="J9" s="157" t="s">
        <v>52</v>
      </c>
      <c r="K9" s="64" t="s">
        <v>44</v>
      </c>
      <c r="L9" s="54">
        <v>0</v>
      </c>
      <c r="M9" s="92" t="s">
        <v>49</v>
      </c>
      <c r="N9" s="64"/>
      <c r="O9" s="54"/>
      <c r="P9" s="92"/>
      <c r="Q9" s="88">
        <f>I9*O9</f>
        <v>0</v>
      </c>
      <c r="U9" s="156"/>
    </row>
    <row r="10" spans="1:21" s="125" customFormat="1" ht="20.100000000000001" customHeight="1" x14ac:dyDescent="0.15">
      <c r="A10" s="208" t="s">
        <v>36</v>
      </c>
      <c r="B10" s="208"/>
      <c r="C10" s="208"/>
      <c r="D10" s="82">
        <f>D11</f>
        <v>35496000</v>
      </c>
      <c r="E10" s="61">
        <f>E11</f>
        <v>43428000</v>
      </c>
      <c r="F10" s="75">
        <f t="shared" si="0"/>
        <v>7932000</v>
      </c>
      <c r="G10" s="95">
        <f t="shared" si="1"/>
        <v>122.34617985125085</v>
      </c>
      <c r="H10" s="81"/>
      <c r="I10" s="47"/>
      <c r="J10" s="91"/>
      <c r="K10" s="47"/>
      <c r="L10" s="47"/>
      <c r="M10" s="91"/>
      <c r="N10" s="47"/>
      <c r="O10" s="54"/>
      <c r="P10" s="92"/>
      <c r="Q10" s="154"/>
      <c r="S10" s="156">
        <f>세입예산!E5-세출예산!E5</f>
        <v>0</v>
      </c>
    </row>
    <row r="11" spans="1:21" s="125" customFormat="1" ht="20.100000000000001" customHeight="1" x14ac:dyDescent="0.15">
      <c r="A11" s="215"/>
      <c r="B11" s="209" t="s">
        <v>22</v>
      </c>
      <c r="C11" s="209"/>
      <c r="D11" s="80">
        <f>D12+D14</f>
        <v>35496000</v>
      </c>
      <c r="E11" s="53">
        <f>E12+E14</f>
        <v>43428000</v>
      </c>
      <c r="F11" s="77">
        <f t="shared" si="0"/>
        <v>7932000</v>
      </c>
      <c r="G11" s="97">
        <f t="shared" si="1"/>
        <v>122.34617985125085</v>
      </c>
      <c r="H11" s="81"/>
      <c r="I11" s="47"/>
      <c r="J11" s="91"/>
      <c r="K11" s="47"/>
      <c r="L11" s="47"/>
      <c r="M11" s="91"/>
      <c r="N11" s="47"/>
      <c r="O11" s="54"/>
      <c r="P11" s="92"/>
      <c r="Q11" s="154"/>
    </row>
    <row r="12" spans="1:21" s="125" customFormat="1" ht="18.75" customHeight="1" x14ac:dyDescent="0.15">
      <c r="A12" s="237"/>
      <c r="B12" s="251"/>
      <c r="C12" s="123" t="s">
        <v>24</v>
      </c>
      <c r="D12" s="58">
        <v>12096000</v>
      </c>
      <c r="E12" s="58">
        <f>Q12</f>
        <v>16128000</v>
      </c>
      <c r="F12" s="57">
        <f t="shared" si="0"/>
        <v>4032000</v>
      </c>
      <c r="G12" s="98">
        <f t="shared" si="1"/>
        <v>133.33333333333331</v>
      </c>
      <c r="H12" s="59" t="s">
        <v>24</v>
      </c>
      <c r="I12" s="48"/>
      <c r="J12" s="115"/>
      <c r="K12" s="48"/>
      <c r="L12" s="48"/>
      <c r="M12" s="115"/>
      <c r="N12" s="48"/>
      <c r="O12" s="48"/>
      <c r="P12" s="94"/>
      <c r="Q12" s="158">
        <f>Q13</f>
        <v>16128000</v>
      </c>
    </row>
    <row r="13" spans="1:21" s="125" customFormat="1" ht="20.100000000000001" customHeight="1" x14ac:dyDescent="0.15">
      <c r="A13" s="237"/>
      <c r="B13" s="238"/>
      <c r="C13" s="124"/>
      <c r="D13" s="50"/>
      <c r="E13" s="111"/>
      <c r="F13" s="51"/>
      <c r="G13" s="112"/>
      <c r="H13" s="52" t="s">
        <v>13</v>
      </c>
      <c r="I13" s="49">
        <v>4000</v>
      </c>
      <c r="J13" s="49" t="s">
        <v>52</v>
      </c>
      <c r="K13" s="49" t="s">
        <v>59</v>
      </c>
      <c r="L13" s="49">
        <v>14</v>
      </c>
      <c r="M13" s="49" t="s">
        <v>46</v>
      </c>
      <c r="N13" s="49" t="s">
        <v>44</v>
      </c>
      <c r="O13" s="49">
        <v>288</v>
      </c>
      <c r="P13" s="49" t="s">
        <v>49</v>
      </c>
      <c r="Q13" s="197">
        <f>I13*L13*O13</f>
        <v>16128000</v>
      </c>
    </row>
    <row r="14" spans="1:21" s="125" customFormat="1" ht="20.100000000000001" customHeight="1" x14ac:dyDescent="0.15">
      <c r="A14" s="237"/>
      <c r="B14" s="238"/>
      <c r="C14" s="123" t="s">
        <v>27</v>
      </c>
      <c r="D14" s="79">
        <v>23400000</v>
      </c>
      <c r="E14" s="58">
        <f>Q14</f>
        <v>27300000</v>
      </c>
      <c r="F14" s="57">
        <f>E14-D14</f>
        <v>3900000</v>
      </c>
      <c r="G14" s="98">
        <f>E14/D14*100</f>
        <v>116.66666666666667</v>
      </c>
      <c r="H14" s="59" t="s">
        <v>27</v>
      </c>
      <c r="I14" s="48"/>
      <c r="J14" s="179"/>
      <c r="K14" s="48"/>
      <c r="L14" s="48"/>
      <c r="M14" s="179"/>
      <c r="N14" s="48"/>
      <c r="O14" s="48"/>
      <c r="P14" s="180"/>
      <c r="Q14" s="181">
        <f>SUM(Q15)</f>
        <v>27300000</v>
      </c>
    </row>
    <row r="15" spans="1:21" s="125" customFormat="1" ht="20.100000000000001" customHeight="1" x14ac:dyDescent="0.15">
      <c r="A15" s="237"/>
      <c r="B15" s="238"/>
      <c r="C15" s="124"/>
      <c r="D15" s="50"/>
      <c r="E15" s="111"/>
      <c r="F15" s="51"/>
      <c r="G15" s="112"/>
      <c r="H15" s="52" t="s">
        <v>10</v>
      </c>
      <c r="I15" s="49">
        <v>7000</v>
      </c>
      <c r="J15" s="198" t="s">
        <v>52</v>
      </c>
      <c r="K15" s="49" t="s">
        <v>44</v>
      </c>
      <c r="L15" s="49">
        <v>75</v>
      </c>
      <c r="M15" s="199" t="s">
        <v>46</v>
      </c>
      <c r="N15" s="49"/>
      <c r="O15" s="49">
        <v>52</v>
      </c>
      <c r="P15" s="198" t="s">
        <v>53</v>
      </c>
      <c r="Q15" s="200">
        <f>I15*O15*L15</f>
        <v>27300000</v>
      </c>
    </row>
    <row r="16" spans="1:21" s="125" customFormat="1" ht="20.100000000000001" customHeight="1" x14ac:dyDescent="0.15">
      <c r="A16" s="237"/>
      <c r="B16" s="238"/>
      <c r="C16" s="124"/>
      <c r="D16" s="50"/>
      <c r="E16" s="111"/>
      <c r="F16" s="51"/>
      <c r="G16" s="101"/>
      <c r="H16" s="52" t="s">
        <v>64</v>
      </c>
      <c r="I16" s="54">
        <v>0</v>
      </c>
      <c r="J16" s="103" t="s">
        <v>52</v>
      </c>
      <c r="K16" s="54" t="s">
        <v>44</v>
      </c>
      <c r="L16" s="54">
        <v>0</v>
      </c>
      <c r="M16" s="103" t="s">
        <v>46</v>
      </c>
      <c r="N16" s="54"/>
      <c r="O16" s="54"/>
      <c r="P16" s="104"/>
      <c r="Q16" s="105">
        <f>I16*L16</f>
        <v>0</v>
      </c>
    </row>
    <row r="17" spans="1:17" s="125" customFormat="1" ht="20.100000000000001" customHeight="1" x14ac:dyDescent="0.15">
      <c r="A17" s="217" t="s">
        <v>21</v>
      </c>
      <c r="B17" s="218"/>
      <c r="C17" s="214"/>
      <c r="D17" s="83">
        <f>D18</f>
        <v>2000</v>
      </c>
      <c r="E17" s="83">
        <f>E18</f>
        <v>2000</v>
      </c>
      <c r="F17" s="75">
        <f>E17-D17</f>
        <v>0</v>
      </c>
      <c r="G17" s="96">
        <f>E17/D17*100</f>
        <v>100</v>
      </c>
      <c r="H17" s="84"/>
      <c r="I17" s="74"/>
      <c r="J17" s="102"/>
      <c r="K17" s="54"/>
      <c r="L17" s="46"/>
      <c r="M17" s="102"/>
      <c r="N17" s="46"/>
      <c r="O17" s="46"/>
      <c r="P17" s="92"/>
      <c r="Q17" s="138"/>
    </row>
    <row r="18" spans="1:17" s="125" customFormat="1" ht="20.100000000000001" customHeight="1" x14ac:dyDescent="0.15">
      <c r="A18" s="242"/>
      <c r="B18" s="213" t="s">
        <v>21</v>
      </c>
      <c r="C18" s="214"/>
      <c r="D18" s="85">
        <f>D19+D20</f>
        <v>2000</v>
      </c>
      <c r="E18" s="85">
        <f>Q18</f>
        <v>2000</v>
      </c>
      <c r="F18" s="85">
        <f>E18-D18</f>
        <v>0</v>
      </c>
      <c r="G18" s="97">
        <f>E18/D18*100</f>
        <v>100</v>
      </c>
      <c r="H18" s="76" t="s">
        <v>1</v>
      </c>
      <c r="I18" s="66"/>
      <c r="J18" s="90"/>
      <c r="K18" s="54"/>
      <c r="L18" s="66"/>
      <c r="M18" s="90"/>
      <c r="N18" s="66"/>
      <c r="O18" s="47"/>
      <c r="P18" s="93"/>
      <c r="Q18" s="105">
        <f>Q19+Q20+Q21</f>
        <v>2000</v>
      </c>
    </row>
    <row r="19" spans="1:17" s="125" customFormat="1" ht="20.100000000000001" customHeight="1" x14ac:dyDescent="0.15">
      <c r="A19" s="243"/>
      <c r="B19" s="239"/>
      <c r="C19" s="60" t="s">
        <v>41</v>
      </c>
      <c r="D19" s="85">
        <v>0</v>
      </c>
      <c r="E19" s="85">
        <f>I19*O19</f>
        <v>0</v>
      </c>
      <c r="F19" s="85">
        <f>E19-D19</f>
        <v>0</v>
      </c>
      <c r="G19" s="97">
        <v>0</v>
      </c>
      <c r="H19" s="182" t="s">
        <v>41</v>
      </c>
      <c r="I19" s="66">
        <v>0</v>
      </c>
      <c r="J19" s="90" t="s">
        <v>32</v>
      </c>
      <c r="K19" s="66" t="s">
        <v>44</v>
      </c>
      <c r="L19" s="66"/>
      <c r="M19" s="90"/>
      <c r="N19" s="66"/>
      <c r="O19" s="47">
        <v>1</v>
      </c>
      <c r="P19" s="93" t="s">
        <v>49</v>
      </c>
      <c r="Q19" s="105">
        <f>I19*O19</f>
        <v>0</v>
      </c>
    </row>
    <row r="20" spans="1:17" s="125" customFormat="1" ht="20.100000000000001" customHeight="1" x14ac:dyDescent="0.15">
      <c r="A20" s="243"/>
      <c r="B20" s="240"/>
      <c r="C20" s="159" t="s">
        <v>42</v>
      </c>
      <c r="D20" s="79">
        <v>2000</v>
      </c>
      <c r="E20" s="79">
        <f>Q20</f>
        <v>2000</v>
      </c>
      <c r="F20" s="79">
        <f>E20-D20</f>
        <v>0</v>
      </c>
      <c r="G20" s="98">
        <f>E20/D20*100</f>
        <v>100</v>
      </c>
      <c r="H20" s="59" t="s">
        <v>25</v>
      </c>
      <c r="I20" s="48">
        <f>세입예산!I19</f>
        <v>1000</v>
      </c>
      <c r="J20" s="160" t="s">
        <v>52</v>
      </c>
      <c r="K20" s="49" t="s">
        <v>59</v>
      </c>
      <c r="L20" s="48"/>
      <c r="M20" s="160"/>
      <c r="N20" s="48"/>
      <c r="O20" s="48">
        <v>2</v>
      </c>
      <c r="P20" s="94" t="s">
        <v>49</v>
      </c>
      <c r="Q20" s="161">
        <f>I20*O20</f>
        <v>2000</v>
      </c>
    </row>
    <row r="21" spans="1:17" s="167" customFormat="1" ht="20.100000000000001" customHeight="1" x14ac:dyDescent="0.15">
      <c r="A21" s="244"/>
      <c r="B21" s="241"/>
      <c r="C21" s="162"/>
      <c r="D21" s="113"/>
      <c r="E21" s="163"/>
      <c r="F21" s="116"/>
      <c r="G21" s="117"/>
      <c r="H21" s="118" t="s">
        <v>57</v>
      </c>
      <c r="I21" s="119">
        <v>0</v>
      </c>
      <c r="J21" s="164" t="s">
        <v>58</v>
      </c>
      <c r="K21" s="165" t="s">
        <v>44</v>
      </c>
      <c r="L21" s="165"/>
      <c r="M21" s="164"/>
      <c r="N21" s="165"/>
      <c r="O21" s="165">
        <v>0</v>
      </c>
      <c r="P21" s="164" t="s">
        <v>60</v>
      </c>
      <c r="Q21" s="166">
        <v>0</v>
      </c>
    </row>
    <row r="22" spans="1:17" s="125" customFormat="1" x14ac:dyDescent="0.15">
      <c r="G22" s="175"/>
      <c r="J22" s="176"/>
      <c r="M22" s="176"/>
      <c r="P22" s="176"/>
    </row>
    <row r="23" spans="1:17" s="125" customFormat="1" x14ac:dyDescent="0.15">
      <c r="G23" s="175"/>
      <c r="J23" s="176"/>
      <c r="M23" s="176"/>
      <c r="P23" s="176"/>
    </row>
  </sheetData>
  <mergeCells count="20">
    <mergeCell ref="A1:P1"/>
    <mergeCell ref="A3:C3"/>
    <mergeCell ref="F3:G3"/>
    <mergeCell ref="H3:Q4"/>
    <mergeCell ref="P2:Q2"/>
    <mergeCell ref="D3:D4"/>
    <mergeCell ref="E3:E4"/>
    <mergeCell ref="B19:B21"/>
    <mergeCell ref="A18:A21"/>
    <mergeCell ref="A5:C5"/>
    <mergeCell ref="A10:C10"/>
    <mergeCell ref="A6:C6"/>
    <mergeCell ref="B7:C7"/>
    <mergeCell ref="A7:A9"/>
    <mergeCell ref="B8:B9"/>
    <mergeCell ref="A11:A16"/>
    <mergeCell ref="B12:B16"/>
    <mergeCell ref="A17:C17"/>
    <mergeCell ref="B18:C18"/>
    <mergeCell ref="B11:C11"/>
  </mergeCells>
  <phoneticPr fontId="20" type="noConversion"/>
  <pageMargins left="0.78740157480314965" right="0.78740157480314965" top="0.98425196850393704" bottom="0.98425196850393704" header="0.51181102362204722" footer="0.51181102362204722"/>
  <pageSetup paperSize="9" scale="80" firstPageNumber="71" orientation="landscape" useFirstPageNumber="1" r:id="rId1"/>
  <headerFooter>
    <oddFooter>&amp;R참좋은재가노인돌봄센터(2022.02.14)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7"/>
  <sheetViews>
    <sheetView showGridLines="0" view="pageBreakPreview" zoomScale="120" zoomScaleSheetLayoutView="120" workbookViewId="0">
      <selection activeCell="A12" sqref="A12:E17"/>
    </sheetView>
  </sheetViews>
  <sheetFormatPr defaultRowHeight="13.5" x14ac:dyDescent="0.15"/>
  <cols>
    <col min="1" max="2" width="14.88671875" style="13" customWidth="1"/>
    <col min="3" max="5" width="17.109375" style="13" customWidth="1"/>
  </cols>
  <sheetData>
    <row r="1" spans="1:5" ht="39" customHeight="1" x14ac:dyDescent="0.15">
      <c r="A1" s="266" t="s">
        <v>12</v>
      </c>
      <c r="B1" s="266"/>
      <c r="C1" s="266"/>
      <c r="D1" s="266"/>
      <c r="E1" s="266"/>
    </row>
    <row r="2" spans="1:5" ht="21" customHeight="1" x14ac:dyDescent="0.15">
      <c r="A2" s="42" t="s">
        <v>66</v>
      </c>
      <c r="B2" s="42"/>
      <c r="C2" s="42"/>
      <c r="D2" s="42"/>
      <c r="E2" s="42"/>
    </row>
    <row r="3" spans="1:5" ht="21" customHeight="1" x14ac:dyDescent="0.15">
      <c r="A3" s="42" t="s">
        <v>20</v>
      </c>
      <c r="B3" s="42"/>
      <c r="C3" s="42"/>
      <c r="D3" s="42"/>
      <c r="E3" s="42"/>
    </row>
    <row r="4" spans="1:5" ht="14.25" customHeight="1" thickBot="1" x14ac:dyDescent="0.2">
      <c r="A4" s="120"/>
      <c r="B4" s="120"/>
      <c r="C4" s="120"/>
      <c r="D4" s="120"/>
      <c r="E4" s="33" t="s">
        <v>15</v>
      </c>
    </row>
    <row r="5" spans="1:5" ht="21" customHeight="1" x14ac:dyDescent="0.15">
      <c r="A5" s="267" t="s">
        <v>61</v>
      </c>
      <c r="B5" s="275" t="s">
        <v>62</v>
      </c>
      <c r="C5" s="185" t="s">
        <v>77</v>
      </c>
      <c r="D5" s="185" t="s">
        <v>77</v>
      </c>
      <c r="E5" s="269" t="s">
        <v>26</v>
      </c>
    </row>
    <row r="6" spans="1:5" ht="21" customHeight="1" thickBot="1" x14ac:dyDescent="0.2">
      <c r="A6" s="268"/>
      <c r="B6" s="276"/>
      <c r="C6" s="40" t="s">
        <v>84</v>
      </c>
      <c r="D6" s="40" t="s">
        <v>86</v>
      </c>
      <c r="E6" s="270"/>
    </row>
    <row r="7" spans="1:5" ht="21" customHeight="1" thickTop="1" x14ac:dyDescent="0.15">
      <c r="A7" s="278" t="s">
        <v>72</v>
      </c>
      <c r="B7" s="277" t="s">
        <v>73</v>
      </c>
      <c r="C7" s="114">
        <f>세입예산!D8</f>
        <v>35496000</v>
      </c>
      <c r="D7" s="114">
        <f>세입예산!E8</f>
        <v>43428000</v>
      </c>
      <c r="E7" s="122">
        <f>D7-C7</f>
        <v>7932000</v>
      </c>
    </row>
    <row r="8" spans="1:5" ht="21" customHeight="1" thickBot="1" x14ac:dyDescent="0.2">
      <c r="A8" s="262"/>
      <c r="B8" s="256"/>
      <c r="C8" s="263" t="s">
        <v>89</v>
      </c>
      <c r="D8" s="264"/>
      <c r="E8" s="265"/>
    </row>
    <row r="9" spans="1:5" ht="21" customHeight="1" x14ac:dyDescent="0.15">
      <c r="A9" s="121"/>
      <c r="B9" s="121"/>
      <c r="C9" s="121"/>
      <c r="D9" s="121"/>
      <c r="E9" s="121"/>
    </row>
    <row r="10" spans="1:5" ht="21" customHeight="1" x14ac:dyDescent="0.15">
      <c r="A10" s="42" t="s">
        <v>56</v>
      </c>
      <c r="B10" s="42"/>
      <c r="C10" s="42"/>
      <c r="D10" s="42"/>
      <c r="E10" s="42"/>
    </row>
    <row r="11" spans="1:5" ht="14.25" customHeight="1" thickBot="1" x14ac:dyDescent="0.2">
      <c r="A11" s="120"/>
      <c r="B11" s="120"/>
      <c r="C11" s="120"/>
      <c r="D11" s="120"/>
      <c r="E11" s="33" t="s">
        <v>15</v>
      </c>
    </row>
    <row r="12" spans="1:5" ht="21" customHeight="1" thickBot="1" x14ac:dyDescent="0.2">
      <c r="A12" s="271" t="s">
        <v>61</v>
      </c>
      <c r="B12" s="275" t="s">
        <v>62</v>
      </c>
      <c r="C12" s="188" t="s">
        <v>76</v>
      </c>
      <c r="D12" s="188" t="s">
        <v>76</v>
      </c>
      <c r="E12" s="273" t="s">
        <v>26</v>
      </c>
    </row>
    <row r="13" spans="1:5" ht="21" customHeight="1" thickTop="1" thickBot="1" x14ac:dyDescent="0.2">
      <c r="A13" s="272"/>
      <c r="B13" s="276"/>
      <c r="C13" s="40" t="s">
        <v>83</v>
      </c>
      <c r="D13" s="40" t="s">
        <v>85</v>
      </c>
      <c r="E13" s="274"/>
    </row>
    <row r="14" spans="1:5" ht="21" customHeight="1" thickTop="1" x14ac:dyDescent="0.15">
      <c r="A14" s="260" t="s">
        <v>69</v>
      </c>
      <c r="B14" s="254" t="s">
        <v>70</v>
      </c>
      <c r="C14" s="178">
        <f>세출예산!D12</f>
        <v>12096000</v>
      </c>
      <c r="D14" s="178">
        <f>세출예산!E12</f>
        <v>16128000</v>
      </c>
      <c r="E14" s="184">
        <f>세출예산!F12</f>
        <v>4032000</v>
      </c>
    </row>
    <row r="15" spans="1:5" ht="21" customHeight="1" x14ac:dyDescent="0.15">
      <c r="A15" s="261"/>
      <c r="B15" s="255"/>
      <c r="C15" s="257" t="s">
        <v>90</v>
      </c>
      <c r="D15" s="258"/>
      <c r="E15" s="259"/>
    </row>
    <row r="16" spans="1:5" ht="21" customHeight="1" x14ac:dyDescent="0.15">
      <c r="A16" s="261"/>
      <c r="B16" s="254" t="s">
        <v>78</v>
      </c>
      <c r="C16" s="178">
        <f>세출예산!D14</f>
        <v>23400000</v>
      </c>
      <c r="D16" s="178">
        <f>세출예산!E14</f>
        <v>27300000</v>
      </c>
      <c r="E16" s="184">
        <f>세출예산!F14</f>
        <v>3900000</v>
      </c>
    </row>
    <row r="17" spans="1:5" ht="21" customHeight="1" thickBot="1" x14ac:dyDescent="0.2">
      <c r="A17" s="262"/>
      <c r="B17" s="256"/>
      <c r="C17" s="263" t="s">
        <v>91</v>
      </c>
      <c r="D17" s="264"/>
      <c r="E17" s="265"/>
    </row>
  </sheetData>
  <mergeCells count="15">
    <mergeCell ref="A1:E1"/>
    <mergeCell ref="A5:A6"/>
    <mergeCell ref="E5:E6"/>
    <mergeCell ref="A12:A13"/>
    <mergeCell ref="E12:E13"/>
    <mergeCell ref="B5:B6"/>
    <mergeCell ref="B12:B13"/>
    <mergeCell ref="C8:E8"/>
    <mergeCell ref="B7:B8"/>
    <mergeCell ref="A7:A8"/>
    <mergeCell ref="B14:B15"/>
    <mergeCell ref="B16:B17"/>
    <mergeCell ref="C15:E15"/>
    <mergeCell ref="A14:A17"/>
    <mergeCell ref="C17:E17"/>
  </mergeCells>
  <phoneticPr fontId="20" type="noConversion"/>
  <pageMargins left="0.78740157480314965" right="0.74803149606299213" top="0.98425196850393704" bottom="0.98425196850393704" header="0.51181102362204722" footer="0.51181102362204722"/>
  <pageSetup paperSize="9" scale="92" firstPageNumber="72" orientation="portrait" useFirstPageNumber="1" r:id="rId1"/>
  <headerFooter>
    <oddFooter>&amp;R참좋은재가노인돌봄센터(2022.02.14)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9</vt:i4>
      </vt:variant>
    </vt:vector>
  </HeadingPairs>
  <TitlesOfParts>
    <vt:vector size="15" baseType="lpstr">
      <vt:lpstr>표지</vt:lpstr>
      <vt:lpstr>예산총칙</vt:lpstr>
      <vt:lpstr>추경예산총괄</vt:lpstr>
      <vt:lpstr>세입예산</vt:lpstr>
      <vt:lpstr>세출예산</vt:lpstr>
      <vt:lpstr>예산증감내용</vt:lpstr>
      <vt:lpstr>세입예산!Consolidate_Area</vt:lpstr>
      <vt:lpstr>세출예산!Consolidate_Area</vt:lpstr>
      <vt:lpstr>예산증감내용!Consolidate_Area</vt:lpstr>
      <vt:lpstr>추경예산총괄!Consolidate_Area</vt:lpstr>
      <vt:lpstr>표지!Consolidate_Area</vt:lpstr>
      <vt:lpstr>세입예산!Print_Area</vt:lpstr>
      <vt:lpstr>세출예산!Print_Area</vt:lpstr>
      <vt:lpstr>예산증감내용!Print_Area</vt:lpstr>
      <vt:lpstr>표지!Print_Area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USER</cp:lastModifiedBy>
  <cp:revision>66</cp:revision>
  <cp:lastPrinted>2022-02-11T08:41:56Z</cp:lastPrinted>
  <dcterms:created xsi:type="dcterms:W3CDTF">2016-12-07T07:13:09Z</dcterms:created>
  <dcterms:modified xsi:type="dcterms:W3CDTF">2022-02-11T08:43:09Z</dcterms:modified>
</cp:coreProperties>
</file>